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01.19" sheetId="1" r:id="rId1"/>
    <sheet name="Информация" sheetId="2" r:id="rId2"/>
    <sheet name="Ввод площади" sheetId="3" r:id="rId3"/>
    <sheet name="Лист1" sheetId="4" r:id="rId4"/>
  </sheets>
  <definedNames>
    <definedName name="_xlnm.Print_Titles" localSheetId="0">'.01.19'!$19:$23</definedName>
    <definedName name="_xlnm.Print_Area" localSheetId="0">'.01.19'!$A$4:$M$74</definedName>
  </definedNames>
  <calcPr fullCalcOnLoad="1"/>
</workbook>
</file>

<file path=xl/sharedStrings.xml><?xml version="1.0" encoding="utf-8"?>
<sst xmlns="http://schemas.openxmlformats.org/spreadsheetml/2006/main" count="363" uniqueCount="142">
  <si>
    <t>Наименование объекта</t>
  </si>
  <si>
    <t>бюджет</t>
  </si>
  <si>
    <t>№ п/п</t>
  </si>
  <si>
    <t>Общая площадь квартир жилых домов, м.кв.</t>
  </si>
  <si>
    <t>Сроки проведения капитального ремонта</t>
  </si>
  <si>
    <t>сметная</t>
  </si>
  <si>
    <t>договорная</t>
  </si>
  <si>
    <t>Капитальный ремонт жилого дома №12 по ул.Фабричной в аг.Межисетки Могилевского района</t>
  </si>
  <si>
    <t>Капитальный ремонт жилого дома №19 по ул.Комплексной, аг.Полыковичи Могилевского района</t>
  </si>
  <si>
    <t xml:space="preserve">Капитальный ремонт с элементами модернизации жилого дома № 2 по ул. Пионерской в аг. Вейно Могилевского района </t>
  </si>
  <si>
    <t>Капитальный ремонт жилого дома №3 по ул.Вейнянской  в аг.Вейно Могилевского района</t>
  </si>
  <si>
    <t>Объекты  без ввода площади в текущем году</t>
  </si>
  <si>
    <t>Объекты  по капитальному ремонту отдельных конструктивных элементов</t>
  </si>
  <si>
    <t>Х</t>
  </si>
  <si>
    <t xml:space="preserve">Разработка проектной документации </t>
  </si>
  <si>
    <t>Капитальный ремонт  жилого дома №32 по ул.Новоселов в аг.Речки Могилевского района</t>
  </si>
  <si>
    <t>Капитальный ремонт   жилого дома №6 по ул.Лесной  в аг.Восход Могилевского района</t>
  </si>
  <si>
    <t>Капитальный ремонт   жилого дома №4  по ул.Фабричной  в аг.Романовичи Могилевского района</t>
  </si>
  <si>
    <t>Капитальный ремонт жилого дома № 1 по ул.Танковая,  в снп Голынец    Могилевского района</t>
  </si>
  <si>
    <t>Затраты заказчика</t>
  </si>
  <si>
    <t>х</t>
  </si>
  <si>
    <t>исполнительного комитета</t>
  </si>
  <si>
    <t>Стоимость проведения капитального ремонта, рублей</t>
  </si>
  <si>
    <t>Ввод  площади в текушем году, м.кв.</t>
  </si>
  <si>
    <t>Всего</t>
  </si>
  <si>
    <t>в том числе</t>
  </si>
  <si>
    <t xml:space="preserve">сумма от внесения платы за капитальный ремонт гражданами и арендаторами нежилых помещений
</t>
  </si>
  <si>
    <t xml:space="preserve">ИТОГО </t>
  </si>
  <si>
    <t>Капитальный ремонт   жилого дома №  1  по ул.Молодежной в д.Амховая Могилевского района</t>
  </si>
  <si>
    <t>Капитальный ремонт жилого дома № 8 по ул.Лесная,  в аг.Восход   Могилевского района</t>
  </si>
  <si>
    <t>начало месяц, год</t>
  </si>
  <si>
    <t>окончание месяц, год</t>
  </si>
  <si>
    <t xml:space="preserve">стоимость работ на 2019 год
</t>
  </si>
  <si>
    <t>План финансирования 2019 года, рублей</t>
  </si>
  <si>
    <t>Использовано средств  на 01.01.2019,  рублей</t>
  </si>
  <si>
    <t>кредиторская задолженность на 01.01.2019 г.</t>
  </si>
  <si>
    <t>Объекты с вводом площади * в текущем году</t>
  </si>
  <si>
    <t>Капитальный ремонт жилого дома №12 по ул.Придорожной, снп.Полыковичские Хутора Могилевского района</t>
  </si>
  <si>
    <t>Капитальный ремонт жилого дома №6 по ул.Лесной в аг.Восход Могилевского района</t>
  </si>
  <si>
    <t>Капитальный ремонт жилого дома №32 по ул.Новоселов в аг.Речки Могилевского района</t>
  </si>
  <si>
    <t>Капитальный ремонт жилого дома №1 по ул.Танковая в снп.Голынец Могилевского района</t>
  </si>
  <si>
    <t>Капитальный ремонт жилого дома №6 по ул.Весенняя в д.Большие Белевичи Могилевского района</t>
  </si>
  <si>
    <t xml:space="preserve">Капитальный ремонт жилого дома №3 по ул. Краснозвездной в д.Салтановка Могилевского района. </t>
  </si>
  <si>
    <t>Усиление лоджий жилого дома № 5 по ул.Центральная в аг.Кадино Могилевского района</t>
  </si>
  <si>
    <t>Капитальный ремонт   жилого дома №8 по ул.Молодежной  в аг.Дашковка Могилевского района</t>
  </si>
  <si>
    <t>Капитальный ремонт   жилого дома №30 по ул.Новоселов  в аг.Речки Могилевского района</t>
  </si>
  <si>
    <t>Капитальный ремонт   жилого дома №66 по ул.Советской  в д.Лыково Могилевского района</t>
  </si>
  <si>
    <t>Капитальный ремонт   жилого дома №6 по ул.Весенней  в д.Большие Белевичи Могилевского района</t>
  </si>
  <si>
    <t>май         2019 г.</t>
  </si>
  <si>
    <t>июнь          2019 г.</t>
  </si>
  <si>
    <t>июнь        2019 г.</t>
  </si>
  <si>
    <t>июнь         2019 г.</t>
  </si>
  <si>
    <t>июль           2019 г.</t>
  </si>
  <si>
    <t>&lt;*&gt; К объектам с вводом общей площади квартир после капитального ремонта относятся объекты, на которых выполнен комплекс необходимых работ по капитальному ремонту в полном объеме.</t>
  </si>
  <si>
    <t>остаток средств на 01.01.2019 г.</t>
  </si>
  <si>
    <t xml:space="preserve">поступления 2019 года </t>
  </si>
  <si>
    <t>ВСЕГО   финансирование 2019 года, в том числе:</t>
  </si>
  <si>
    <t>за счет средств бюджета</t>
  </si>
  <si>
    <t>за счет поступлений  от внесения платы за капитальный ремонт гражданами и арендаторами нежилых помещений,                            из них:</t>
  </si>
  <si>
    <t>СОГЛАСОВАНО</t>
  </si>
  <si>
    <t>Управление жилищно-коммунального хозяйства</t>
  </si>
  <si>
    <t>______________________________</t>
  </si>
  <si>
    <t xml:space="preserve">                            (фамилия, подпись)</t>
  </si>
  <si>
    <t>_____     ________________    20____г.</t>
  </si>
  <si>
    <t>Финансовый отдел</t>
  </si>
  <si>
    <t xml:space="preserve">Могилевского областного </t>
  </si>
  <si>
    <t xml:space="preserve">Могилевского районного </t>
  </si>
  <si>
    <t xml:space="preserve">решение   </t>
  </si>
  <si>
    <t xml:space="preserve">от ___._________ .2019 г. № </t>
  </si>
  <si>
    <t>Текущий график капитального ремонта жилищного фонда 2019 года</t>
  </si>
  <si>
    <t>февраль            2019 г.</t>
  </si>
  <si>
    <t>январь    2019 г.</t>
  </si>
  <si>
    <t>март         2019 г.</t>
  </si>
  <si>
    <t>январь         2019 г.</t>
  </si>
  <si>
    <t>февраль         2019 г.</t>
  </si>
  <si>
    <t>апрель         2019 г.</t>
  </si>
  <si>
    <t>июнь 2019 г.</t>
  </si>
  <si>
    <t>В.С. Мелех</t>
  </si>
  <si>
    <t>Директор предприятия</t>
  </si>
  <si>
    <t>ЧСУП "Кристмас-плюс"</t>
  </si>
  <si>
    <t xml:space="preserve">установка новой наружной пожарной металлической лестницы для доступа на кровлю; устройство металлического ограждения на кровле, в местах отсутствия парапета;устройство новых козырьков с покрытием из металлочерепицы по металлическому каркасу, над входами в подъезды; </t>
  </si>
  <si>
    <t xml:space="preserve">1 месяц </t>
  </si>
  <si>
    <t>Капитальный ремонт с элдементами модернизации жилого дома №8 по ул.Юбилейной в д.Брыли Могилевского района. 2-й пусковой комплекс</t>
  </si>
  <si>
    <t>установка новой наружной пожарной металлической лестницы для доступа на кровлю; устройство металлического ограждения на кровле, в местах отсутствия парапета;устройство новых козырьков с покрытием из металлочерепицы по металлическому каркасу, над входами в подъезды</t>
  </si>
  <si>
    <t>1 месяц</t>
  </si>
  <si>
    <t>Капитальный ремонт с элдементами модернизации жилого дома №6 по ул.Юбилейной в д.Брыли Могилевского района. 2-й пусковой комплекс</t>
  </si>
  <si>
    <t xml:space="preserve">При капитальном ремонте выполнить:ремонт рулонной  кровли с доведением сопротивления теплопередачи до Rтр при капитальном ремонте;  устройство организованного водостока; замена люка выхода на кровлю; ремонт оголовков вентиляционных шахт и надстроек выхода на кровлю; замена деревянных оконных блоков в местах общего пользования на оконные блоки из ПВХ-профиля;   ремонт козырьков входных групп с заменой покрытия;  ремонт крылец; ремонт приямков;  замену оконных блоков световых проемов в цоколе; замена отмостки; ремонт фасадов (стыков стеновых панелей) с последующей окраской; ремонт цоколя с последующей окраской;   замена инженерного оборудования водомерного узла;
замена внутридомовых систем электроснабжения с заменой светильников в местах общего пользования  на энергосберегающие по дефектному акту без разработки чертежей; замена внутридомовых инженерных систем холодного  водоснабжения, магистрали  и стояки до запорной арматуры в квартирах включительно; замена внутридомовых инженерных систем  канализации.При модернизации выполнить: устройство молниезащиты по результатам расчета рисков;  устройство системы уравнивания потенциалов. 
</t>
  </si>
  <si>
    <t>МУКП "Жилкомхоз"</t>
  </si>
  <si>
    <t xml:space="preserve">При капитальном ремонте выполнить: ремонт стропильной системы с полной заменой кровельного покрытия и  доведением сопротивления теплопередачи до Rтр при капитальном ремонте; ремонт вентиляционных шахт;
 наращивание канализационных стояков выше уровня кровли; усиление поврежденных балок чердачного перекрытия; замена люков выхода на кровлю  на металлические; замена деревянных оконных блоков в местах общего пользования на оконные блоки из ПВХ-профиля;  замена козырьков входных групп на козырьки из легких металлоконструкций;  ремонт входных площадок (крылец); ремонт лоджий с заменой экранов ограждения;  замена балконных плит с последующим  устройством козырьков над балконами верхних этажей; замена тамбурных дверей в подъездах;  ремонт цоколя с последующей окраской;
ремонт фасада с последующей  штукатуркой и окраской; замена отмостки; замена внутридомовых систем электроснабжения с заменой светильников в местах общего пользования  на энергосберегающие по дефектному акту без разработки чертежей; замена внутридомовых магистральных  инженерных систем  отопления под полом 1–го этажа  и на чердаке по дефектному акту без разработки чертежей; замена внутридомовых инженерных систем холодного и горячего водоснабжения, магистрали  и стояки до запорной арматуры в квартирах включительно, по дефектному акту без разработки чертежей по существующему следу;
 замена внутридомовых инженерных систем  канализации под полом 1-го этажа и по  стоякам по дефектному акту без разработки чертежей по существующему следу.
При модернизации выполнить: устройство молниезащиты по результатам расчета рисков, устройство системы уравнивания потенциалов. 
</t>
  </si>
  <si>
    <t xml:space="preserve">При капитальном ремонте выполнить:ремонт рулонной  кровли с доведением сопротивления теплопередачи до Rтр при капитальном ремонте;  устройство организованного водостока; замена люка выхода на кровлю; ремонт оголовков вентиляционных шахт и надстроек выхода на кровлю; замена деревянных оконных блоков в местах общего пользования на оконные блоки из ПВХ-профиля;   ремонт козырьков входных групп с заменой покрытия;  ремонт крылец; ремонт приямков;  замену оконных блоков световых проемов в цоколе; замена отмостки; ремонт фасадов (стыков стеновых панелей) с последующей окраской; ремонт цоколя с последующей окраской; ремонт лоджий с заменой экранов ограждения;  замена инженерного оборудования водомерного узла;
замена внутридомовых систем электроснабжения с заменой светильников в местах общего пользования  на энергосберегающие по дефектному акту без разработки чертежей; замена внутридомовых магистральных  инженерных систем  отопления по дефектному акту без разработки чертежей; замена внутридомовых инженерных систем холодного и горячего водоснабжения, магистрали  и стояки до запорной арматуры в квартирах включительно по дефектному акту без разработки чертежей по существующему следу; замена внутридомовых инженерных систем  канализации по дефектному акту без разработки чертежей по существующему следу; замена инженерного оборудования в тепловом узле.При модернизации выполнить: устройство молниезащиты по результатам расчета рисков;  устройство системы уравнивания потенциалов. 
</t>
  </si>
  <si>
    <t xml:space="preserve">При капитальном ремонте выполнить: ремонт рулонной  кровли с доведением сопротивления теплопередачи до Rтр при капитальном ремонте;  ремонт оголовков вентиляционных шахт с заменой плит покрытия; замена деревянных оконных блоков в местах общего пользования на оконные блоки из ПВХ-профиля; демонтаж лоджий с последующим восстановлением; ремонт козырьков входных групп с заменой рулонного покрытия; ремонт крылец; ремонт приямков; замену оконных блоков световых проемов в цоколе; замена отмостки; ремонт фасадов (стыков стеновых панелей) с последующей окраской;
ремонт цоколя с последующей окраской; замена внутридомовой системы электроснабжения с заменой светильников  в местах общего пользования  на энергосберегающие по дефектному акту без разработки чертежей; замена внутридомовых магистральных  систем отопления по дефектному акту без разработки чертежей; замена внутридомовой системы холодного и горячего водоснабжения по подвалу, магистрали  и стояки до запорной арматуры в квартирах включительно; замена внутридомовой системы канализации по стоякам и подвалу; замена инженерного оборудования в тепловом узле.При модернизации выполнить: устройство молниезащиты по результатам расчета рисков; устройство системы уравнивания потенциалов.
</t>
  </si>
  <si>
    <t>ремонт кровли рулонной методом напыления вспененного пенополиуретана; замена покрытия методом напыления вспененного полиуретана на лоджиях верхних этажей, ремонт парапетных шахт, замена дверного блока выхода на кровлю противопожарный сертификационный, ремонт покрытия входных площадок, отделка фасада, ремонт с отделкой цоколя, ремонт отмостки, ремонт  системы отопления по деф.акту, ремонт ограждения кровли, замена деревянных оконных блоков на л/к на оконные блоки из ПВХ-профиля, устройство жалюзивных решеток в цокольной части ( или оконные блоки ПВХ), зашивка экранов ограждений лоджий металлопрофилем, замена участка внутренних сетей ливневой канализации, замена участка внутренних сетей канализации в подвальной части здания, замена трубопроводов ГВС и ХВС по деф.акту, замена светильников в местах общего пользования по деф.актам без разработки чертежей, устройство молниезащиты по результатм расчета рисков, устройство системы уравнивания потенциалов.</t>
  </si>
  <si>
    <t>при капитальном ремонте выполнить: замену покрытия  кровли из асбестоцементных листов , на покрытие из металлопрофиля;ремонт вентиляционных  и дымовых шахт; устройство организованного водостока; замена кровельного утеплителя; замена люка выхода на кровлю на металлический противопожарный,с установкой металлической лестницы выхода на кровлю; замена деревянных оконных блоков на л/к на оконные блоки из ПВХ-профиля;  ремонт   отмостки, без установки бортовых камней;  замена покрытия козырьков входных групп; отделка фасада; ремонт с отделкой цоколя; огнезащита стропильной системы и обрешетки; замена светильников с установкой фотоаккустических датчиков в местах общего пользования по дефектному акту без разработки чертежей.
При модернизации выполнить: устройство молниезащиты по результатам расчета рисков; устройство контура заземления.</t>
  </si>
  <si>
    <t xml:space="preserve">2,5  месяца </t>
  </si>
  <si>
    <t>ремонт шатровой кровли с частичной заменой обрешетки покрытия на покрытие из  оцинкованной стали;   ремонт и очистка вентиляционных шахт, устройство ограждения балконов,ремонт системы отопления и ХВС по деф.акту, замена аварийных балконных плит, ремонт кирпичных стен, ремонт отмостки, штукатурка фасада,организационного водостока, предусмотреть установку водоотводящих желобов от отмостки здания, устройство молнеезащиты по результатм расчета рисков, устройство контура заземления</t>
  </si>
  <si>
    <t>ремонт шатровой кровли с частичной заменой стропильной системы, замена утеплителя,   ремонт и очистка вентиляционных шахт, устройство ограждения балконов, ремонт системы отопления по деф.акту,ремонт покрытия входной площадки, замена аварийных балконных плит,  ремонт отмостки, штукатурка фасада,организационного водостока, предусмотреть установку водоотводящих желобов от отмостки здания, устройство молнеезащиты по результатм расчета рисков, устройство контура заземления, ремонт ГВС и ХВС по деф.акту, замена внутренних сетей канализации.  Установка поквартирных приборов учета тепла ( за счет средств собственников)</t>
  </si>
  <si>
    <t>ремонт шатровой кровли с частичной заменой обрешетки покрытия на покрытие из  оцинкованной стали, замена утеплителя,   ремонт и очистка вентиляционных шахт, ремонт и устройство ограждения балконов, ремонт системы отопления по деф.акту,ремонт покрытия входной площадки, замена аварийных балконных плит, , ремонт отмостки, штукатурка фасада,организационного водостока, предусмотреть установку водоотводящих желобов от отмостки здания, устройство молнеезащиты по результатм расчета рисков, устройство контура заземления, ремонт ГВС и ХВС по деф.акту, замена внутренних сетей канализации.</t>
  </si>
  <si>
    <t>год</t>
  </si>
  <si>
    <t xml:space="preserve"> год</t>
  </si>
  <si>
    <t>месяц</t>
  </si>
  <si>
    <t xml:space="preserve">окончание </t>
  </si>
  <si>
    <t>начало</t>
  </si>
  <si>
    <t>Подрядная организация</t>
  </si>
  <si>
    <t>Виды ремонтно-строительных работ</t>
  </si>
  <si>
    <t>Стоимость                                  1 кв. м.</t>
  </si>
  <si>
    <t>Нормативный срок  производства работ</t>
  </si>
  <si>
    <t>Информация по объектам текущего графика капитального ремонта жилищного фонда</t>
  </si>
  <si>
    <t xml:space="preserve">3  месяца </t>
  </si>
  <si>
    <t>2 месяца</t>
  </si>
  <si>
    <t>3 месяца</t>
  </si>
  <si>
    <t>март 2019 г.</t>
  </si>
  <si>
    <t>июль         2019 г.</t>
  </si>
  <si>
    <t>За 1 квартал</t>
  </si>
  <si>
    <t>За 2 квартала</t>
  </si>
  <si>
    <t>За 3 квартала</t>
  </si>
  <si>
    <t>За год</t>
  </si>
  <si>
    <t>ИТОГО</t>
  </si>
  <si>
    <t>Планируемый ввод площади жилых домов после капитального ремонта по кварталам 2019 года.</t>
  </si>
  <si>
    <t>Капитальный ремонт  жилого дома №3 по ул.Легендарной в аг.Буйничи Могилевского района</t>
  </si>
  <si>
    <t>май              2019 г.</t>
  </si>
  <si>
    <t>март           2019 г.</t>
  </si>
  <si>
    <t>март              2019 г.</t>
  </si>
  <si>
    <t>июнь            2019 г.</t>
  </si>
  <si>
    <t>сентябрь       2019 г.</t>
  </si>
  <si>
    <t>сентябрь     2019 г.</t>
  </si>
  <si>
    <t>январь            2019 г.</t>
  </si>
  <si>
    <t>май               2019 г.</t>
  </si>
  <si>
    <t>май                 2019 г.</t>
  </si>
  <si>
    <t>май                2019 г.</t>
  </si>
  <si>
    <t>апрель      2019 г.</t>
  </si>
  <si>
    <t>сентябрь 2019</t>
  </si>
  <si>
    <t>Капитальный ремонт   жилого дома №5 по ул.Хроменкова  в д.Новое Пашково Могилевского района</t>
  </si>
  <si>
    <t>По результатам проведения торгов</t>
  </si>
  <si>
    <t xml:space="preserve">Капитальный ремонт жилого дома №2 по ул. Краснозвездной в д.Салтановка Могилевского района. </t>
  </si>
  <si>
    <t>Перех. с 2018г.</t>
  </si>
  <si>
    <t>Капитальный ремонт   жилого дома №4 по ул.Краснозвездной  в д.Салтановка Могилевского района</t>
  </si>
  <si>
    <t>Капитальный ремонт   жилого дома №6 по ул.Краснозвездной  в д.Салтановка Могилевского района</t>
  </si>
  <si>
    <t>Капитальный ремонт   жилого дома №7 по ул.Краснозвездной  в д.Салтановка Могилевского района</t>
  </si>
  <si>
    <t>Капитальный ремонт   жилого дома №5 по ул. Пионерской в аг.Вейно Могилевского района</t>
  </si>
  <si>
    <t>Директору МУКП "Жилкомхоз"</t>
  </si>
  <si>
    <t>В.С.Мелех</t>
  </si>
  <si>
    <t>УТВЕРЖДЕНО</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</si>
</sst>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
    <numFmt numFmtId="167" formatCode="[$-419]mmmm\ yyyy;@"/>
  </numFmts>
  <fonts count="69">
    <font>
      <sz val="11"/>
      <color theme="1"/>
      <name val="Calibri"/>
      <family val="2"/>
    </font>
    <font>
      <sz val="11"/>
      <color indexed="8"/>
      <name val="Calibri"/>
      <family val="2"/>
    </font>
    <font>
      <sz val="14"/>
      <name val="Times New Roman"/>
      <family val="1"/>
    </font>
    <font>
      <b/>
      <sz val="14"/>
      <name val="Times New Roman"/>
      <family val="1"/>
    </font>
    <font>
      <b/>
      <sz val="10"/>
      <name val="Arial"/>
      <family val="2"/>
    </font>
    <font>
      <sz val="10"/>
      <name val="Times New Roman"/>
      <family val="1"/>
    </font>
    <font>
      <sz val="16"/>
      <name val="Arial"/>
      <family val="2"/>
    </font>
    <font>
      <sz val="10"/>
      <name val="Arial"/>
      <family val="2"/>
    </font>
    <font>
      <b/>
      <sz val="16"/>
      <name val="Times New Roman"/>
      <family val="1"/>
    </font>
    <font>
      <sz val="16"/>
      <name val="Times New Roman"/>
      <family val="1"/>
    </font>
    <font>
      <b/>
      <sz val="10"/>
      <name val="Times New Roman"/>
      <family val="1"/>
    </font>
    <font>
      <sz val="11"/>
      <name val="Arial"/>
      <family val="2"/>
    </font>
    <font>
      <sz val="11"/>
      <name val="Calibri"/>
      <family val="2"/>
    </font>
    <font>
      <sz val="15"/>
      <name val="Times New Roman"/>
      <family val="1"/>
    </font>
    <font>
      <sz val="11"/>
      <name val="Times New Roman"/>
      <family val="1"/>
    </font>
    <font>
      <b/>
      <sz val="12"/>
      <name val="Times New Roman"/>
      <family val="1"/>
    </font>
    <font>
      <sz val="12"/>
      <name val="Arial"/>
      <family val="2"/>
    </font>
    <font>
      <sz val="12"/>
      <name val="Times New Roman"/>
      <family val="1"/>
    </font>
    <font>
      <b/>
      <sz val="12"/>
      <name val="Arial"/>
      <family val="2"/>
    </font>
    <font>
      <b/>
      <sz val="12"/>
      <name val="Calibri"/>
      <family val="2"/>
    </font>
    <font>
      <sz val="14"/>
      <name val="Arial"/>
      <family val="2"/>
    </font>
    <font>
      <sz val="14"/>
      <color indexed="8"/>
      <name val="Calibri"/>
      <family val="2"/>
    </font>
    <font>
      <sz val="11"/>
      <color indexed="10"/>
      <name val="Calibri"/>
      <family val="2"/>
    </font>
    <font>
      <sz val="18"/>
      <name val="Calibri"/>
      <family val="2"/>
    </font>
    <font>
      <sz val="18"/>
      <name val="Times New Roman"/>
      <family val="1"/>
    </font>
    <font>
      <sz val="18"/>
      <color indexed="10"/>
      <name val="Calibri"/>
      <family val="2"/>
    </font>
    <font>
      <sz val="14"/>
      <name val="Calibri"/>
      <family val="2"/>
    </font>
    <font>
      <sz val="22"/>
      <name val="Calibri"/>
      <family val="2"/>
    </font>
    <font>
      <b/>
      <i/>
      <u val="single"/>
      <sz val="16"/>
      <name val="Times New Roman"/>
      <family val="1"/>
    </font>
    <font>
      <b/>
      <sz val="15"/>
      <name val="Times New Roman"/>
      <family val="1"/>
    </font>
    <font>
      <b/>
      <i/>
      <u val="single"/>
      <sz val="15"/>
      <name val="Times New Roman"/>
      <family val="1"/>
    </font>
    <font>
      <sz val="15"/>
      <name val="Calibri"/>
      <family val="2"/>
    </font>
    <font>
      <sz val="20"/>
      <name val="Times New Roman"/>
      <family val="1"/>
    </font>
    <font>
      <sz val="20"/>
      <name val="Arial"/>
      <family val="2"/>
    </font>
    <font>
      <sz val="20"/>
      <name val="Calibri"/>
      <family val="2"/>
    </font>
    <font>
      <b/>
      <u val="single"/>
      <sz val="2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sz val="18"/>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right/>
      <top/>
      <bottom style="thin"/>
    </border>
    <border>
      <left style="thin"/>
      <right/>
      <top style="thin"/>
      <bottom style="thin"/>
    </border>
    <border>
      <left/>
      <right style="thin"/>
      <top style="thin"/>
      <bottom style="thin"/>
    </border>
    <border>
      <left style="thin"/>
      <right/>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thin"/>
      <bottom style="thin"/>
    </border>
    <border>
      <left style="thin"/>
      <right style="thin"/>
      <top style="thin"/>
      <bottom style="medium"/>
    </border>
    <border>
      <left style="thin"/>
      <right style="thin"/>
      <top style="thin"/>
      <bottom/>
    </border>
    <border>
      <left style="thin"/>
      <right style="medium"/>
      <top style="thin"/>
      <bottom/>
    </border>
    <border>
      <left style="thin"/>
      <right style="thin"/>
      <top style="medium"/>
      <bottom style="medium"/>
    </border>
    <border>
      <left style="thin"/>
      <right style="medium"/>
      <top style="medium"/>
      <bottom style="medium"/>
    </border>
    <border>
      <left style="medium"/>
      <right/>
      <top style="medium"/>
      <bottom style="thin"/>
    </border>
    <border>
      <left style="medium"/>
      <right/>
      <top style="medium"/>
      <bottom style="medium"/>
    </border>
    <border>
      <left/>
      <right/>
      <top style="medium"/>
      <bottom style="medium"/>
    </border>
    <border>
      <left style="medium"/>
      <right style="thin"/>
      <top style="medium"/>
      <bottom style="medium"/>
    </border>
    <border>
      <left/>
      <right/>
      <top style="thin"/>
      <bottom style="thin"/>
    </border>
    <border>
      <left style="thin"/>
      <right style="thin"/>
      <top/>
      <bottom/>
    </border>
    <border>
      <left style="thin"/>
      <right style="thin"/>
      <top/>
      <bottom style="thin"/>
    </border>
    <border>
      <left style="medium"/>
      <right style="thin"/>
      <top style="thin"/>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2" borderId="0" applyNumberFormat="0" applyBorder="0" applyAlignment="0" applyProtection="0"/>
  </cellStyleXfs>
  <cellXfs count="172">
    <xf numFmtId="0" fontId="0" fillId="0" borderId="0" xfId="0" applyFont="1" applyAlignment="1">
      <alignment/>
    </xf>
    <xf numFmtId="0" fontId="2" fillId="0" borderId="10" xfId="0"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3" fontId="2" fillId="0" borderId="0" xfId="0" applyNumberFormat="1" applyFont="1" applyFill="1" applyAlignment="1">
      <alignment horizontal="center" vertical="center"/>
    </xf>
    <xf numFmtId="0" fontId="4" fillId="0" borderId="0" xfId="0" applyFont="1" applyFill="1" applyAlignment="1">
      <alignment horizontal="center" vertical="center"/>
    </xf>
    <xf numFmtId="3"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5"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6" fillId="0" borderId="0" xfId="0" applyFont="1" applyFill="1" applyAlignment="1">
      <alignment horizontal="center" vertical="center"/>
    </xf>
    <xf numFmtId="0" fontId="8" fillId="0" borderId="0" xfId="0" applyFont="1" applyFill="1" applyAlignment="1">
      <alignment horizontal="left" vertical="center"/>
    </xf>
    <xf numFmtId="0" fontId="5" fillId="0" borderId="0" xfId="0" applyFont="1" applyFill="1" applyAlignment="1">
      <alignment horizontal="left" vertical="center"/>
    </xf>
    <xf numFmtId="0" fontId="10" fillId="0" borderId="0" xfId="0" applyFont="1" applyFill="1" applyAlignment="1">
      <alignment horizontal="left" vertical="center"/>
    </xf>
    <xf numFmtId="4" fontId="11" fillId="0" borderId="0" xfId="0" applyNumberFormat="1"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Border="1" applyAlignment="1">
      <alignment horizontal="center" vertical="center"/>
    </xf>
    <xf numFmtId="2" fontId="12" fillId="0" borderId="0" xfId="0" applyNumberFormat="1" applyFont="1" applyFill="1" applyAlignment="1">
      <alignment horizontal="center" vertical="center"/>
    </xf>
    <xf numFmtId="0" fontId="13" fillId="0" borderId="0" xfId="0" applyFont="1" applyFill="1" applyAlignment="1">
      <alignment horizontal="left" vertical="center"/>
    </xf>
    <xf numFmtId="166" fontId="12" fillId="0" borderId="0" xfId="0" applyNumberFormat="1" applyFont="1" applyFill="1" applyAlignment="1">
      <alignment horizontal="left" vertical="center"/>
    </xf>
    <xf numFmtId="4" fontId="2" fillId="0" borderId="10" xfId="0" applyNumberFormat="1" applyFont="1" applyFill="1" applyBorder="1" applyAlignment="1">
      <alignment horizontal="center" vertical="center" wrapText="1"/>
    </xf>
    <xf numFmtId="4" fontId="12" fillId="0" borderId="0" xfId="0" applyNumberFormat="1" applyFont="1" applyFill="1" applyAlignment="1">
      <alignment horizontal="center" vertical="center"/>
    </xf>
    <xf numFmtId="49" fontId="12" fillId="0" borderId="0" xfId="0" applyNumberFormat="1" applyFont="1" applyFill="1" applyAlignment="1">
      <alignment horizontal="center" vertical="center"/>
    </xf>
    <xf numFmtId="49" fontId="3" fillId="0" borderId="10" xfId="0" applyNumberFormat="1" applyFont="1" applyFill="1" applyBorder="1" applyAlignment="1">
      <alignment horizontal="center" vertical="center" wrapText="1"/>
    </xf>
    <xf numFmtId="49" fontId="8" fillId="0" borderId="0" xfId="0" applyNumberFormat="1" applyFont="1" applyFill="1" applyAlignment="1">
      <alignment horizontal="center" vertical="center"/>
    </xf>
    <xf numFmtId="49" fontId="10"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0" fontId="14" fillId="0" borderId="0" xfId="0" applyFont="1" applyFill="1" applyAlignment="1">
      <alignment horizontal="center" vertical="center"/>
    </xf>
    <xf numFmtId="0" fontId="14" fillId="0" borderId="0" xfId="0" applyFont="1" applyFill="1" applyBorder="1" applyAlignment="1">
      <alignment horizontal="center" vertical="center"/>
    </xf>
    <xf numFmtId="164" fontId="2" fillId="0" borderId="10" xfId="0" applyNumberFormat="1" applyFont="1" applyFill="1" applyBorder="1" applyAlignment="1">
      <alignment horizontal="left" vertical="center" wrapText="1"/>
    </xf>
    <xf numFmtId="0" fontId="4" fillId="0" borderId="0" xfId="0" applyFont="1" applyFill="1" applyBorder="1" applyAlignment="1">
      <alignment horizontal="center" vertical="center"/>
    </xf>
    <xf numFmtId="165" fontId="2" fillId="0"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49" fontId="2" fillId="33" borderId="10" xfId="0" applyNumberFormat="1" applyFont="1" applyFill="1" applyBorder="1" applyAlignment="1">
      <alignment horizontal="center" vertical="center" wrapText="1"/>
    </xf>
    <xf numFmtId="0" fontId="16" fillId="0" borderId="0" xfId="0" applyFont="1" applyAlignment="1">
      <alignment wrapText="1"/>
    </xf>
    <xf numFmtId="0" fontId="16" fillId="0" borderId="0" xfId="0" applyFont="1" applyAlignment="1">
      <alignment/>
    </xf>
    <xf numFmtId="0" fontId="15" fillId="0" borderId="10" xfId="0" applyFont="1" applyBorder="1" applyAlignment="1">
      <alignment horizontal="center" vertical="center" wrapText="1"/>
    </xf>
    <xf numFmtId="0" fontId="15" fillId="34" borderId="10"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0" xfId="0" applyFont="1" applyFill="1" applyBorder="1" applyAlignment="1">
      <alignment horizontal="justify" vertical="top" wrapText="1"/>
    </xf>
    <xf numFmtId="164" fontId="15" fillId="0" borderId="10" xfId="0" applyNumberFormat="1" applyFont="1" applyFill="1" applyBorder="1" applyAlignment="1">
      <alignment horizontal="left" vertical="center" wrapText="1"/>
    </xf>
    <xf numFmtId="165" fontId="15" fillId="0" borderId="10" xfId="0" applyNumberFormat="1" applyFont="1" applyFill="1" applyBorder="1" applyAlignment="1">
      <alignment horizontal="center" vertical="center" wrapText="1"/>
    </xf>
    <xf numFmtId="167" fontId="15" fillId="0" borderId="10" xfId="0" applyNumberFormat="1" applyFont="1" applyBorder="1" applyAlignment="1">
      <alignment horizontal="center" vertical="center" wrapText="1"/>
    </xf>
    <xf numFmtId="2" fontId="15" fillId="0" borderId="10" xfId="0" applyNumberFormat="1" applyFont="1" applyBorder="1" applyAlignment="1">
      <alignment horizontal="center" vertical="center" wrapText="1"/>
    </xf>
    <xf numFmtId="0" fontId="15" fillId="0" borderId="0" xfId="0" applyFont="1" applyAlignment="1">
      <alignment horizontal="justify" vertical="top"/>
    </xf>
    <xf numFmtId="0" fontId="15" fillId="0" borderId="13" xfId="0" applyFont="1" applyFill="1" applyBorder="1" applyAlignment="1">
      <alignment horizontal="left" vertical="top" wrapText="1"/>
    </xf>
    <xf numFmtId="0" fontId="15" fillId="0" borderId="10" xfId="0" applyFont="1" applyBorder="1" applyAlignment="1">
      <alignment horizontal="justify" vertical="top"/>
    </xf>
    <xf numFmtId="0" fontId="15" fillId="0" borderId="15" xfId="0" applyFont="1" applyFill="1" applyBorder="1" applyAlignment="1">
      <alignment horizontal="left" vertical="top" wrapText="1"/>
    </xf>
    <xf numFmtId="0" fontId="15" fillId="0" borderId="15" xfId="0" applyFont="1" applyBorder="1" applyAlignment="1">
      <alignment horizontal="center" vertical="center" wrapText="1"/>
    </xf>
    <xf numFmtId="0" fontId="15" fillId="0" borderId="10" xfId="0" applyFont="1" applyFill="1" applyBorder="1" applyAlignment="1">
      <alignment horizontal="left" vertical="top" wrapText="1"/>
    </xf>
    <xf numFmtId="0" fontId="15" fillId="0" borderId="10" xfId="0" applyFont="1" applyBorder="1" applyAlignment="1">
      <alignment horizontal="justify" vertical="top" wrapText="1"/>
    </xf>
    <xf numFmtId="0" fontId="15" fillId="0" borderId="13" xfId="0" applyFont="1" applyFill="1" applyBorder="1" applyAlignment="1">
      <alignment horizontal="justify" vertical="top" wrapText="1"/>
    </xf>
    <xf numFmtId="0" fontId="15" fillId="0" borderId="10" xfId="0" applyFont="1" applyBorder="1" applyAlignment="1">
      <alignment horizontal="justify" vertical="center" wrapText="1"/>
    </xf>
    <xf numFmtId="0" fontId="18" fillId="0" borderId="0" xfId="0" applyFont="1" applyAlignment="1">
      <alignment/>
    </xf>
    <xf numFmtId="0" fontId="17" fillId="0" borderId="0" xfId="0" applyFont="1" applyAlignment="1">
      <alignment horizontal="justify"/>
    </xf>
    <xf numFmtId="0" fontId="19" fillId="0" borderId="0" xfId="0" applyFont="1" applyAlignment="1">
      <alignment wrapText="1"/>
    </xf>
    <xf numFmtId="0" fontId="15" fillId="0" borderId="0" xfId="0" applyFont="1" applyAlignment="1">
      <alignment/>
    </xf>
    <xf numFmtId="0" fontId="18" fillId="0" borderId="0" xfId="0" applyFont="1" applyAlignment="1">
      <alignment wrapText="1"/>
    </xf>
    <xf numFmtId="0" fontId="15" fillId="0" borderId="0" xfId="0" applyFont="1" applyAlignment="1">
      <alignment vertical="center"/>
    </xf>
    <xf numFmtId="0" fontId="15" fillId="0" borderId="0" xfId="0" applyFont="1" applyAlignment="1">
      <alignment wrapText="1"/>
    </xf>
    <xf numFmtId="0" fontId="17" fillId="0" borderId="0" xfId="0" applyFont="1" applyAlignment="1">
      <alignment/>
    </xf>
    <xf numFmtId="165" fontId="3" fillId="34" borderId="10" xfId="0" applyNumberFormat="1" applyFont="1" applyFill="1" applyBorder="1" applyAlignment="1">
      <alignment horizontal="left" vertical="center" wrapText="1"/>
    </xf>
    <xf numFmtId="165" fontId="2" fillId="34" borderId="10" xfId="0" applyNumberFormat="1" applyFont="1" applyFill="1" applyBorder="1" applyAlignment="1">
      <alignment horizontal="left" vertical="center" wrapText="1"/>
    </xf>
    <xf numFmtId="0" fontId="7" fillId="0" borderId="0" xfId="0" applyFont="1" applyAlignment="1">
      <alignment/>
    </xf>
    <xf numFmtId="0" fontId="20" fillId="0" borderId="0" xfId="0" applyFont="1" applyAlignment="1">
      <alignment/>
    </xf>
    <xf numFmtId="165" fontId="2" fillId="34" borderId="10" xfId="0" applyNumberFormat="1" applyFont="1" applyFill="1" applyBorder="1" applyAlignment="1">
      <alignment horizontal="center" vertical="center" wrapText="1"/>
    </xf>
    <xf numFmtId="165" fontId="3" fillId="34" borderId="16" xfId="0" applyNumberFormat="1" applyFont="1" applyFill="1" applyBorder="1" applyAlignment="1">
      <alignment horizontal="left" vertical="center" wrapText="1"/>
    </xf>
    <xf numFmtId="165" fontId="3" fillId="34" borderId="17" xfId="0" applyNumberFormat="1" applyFont="1" applyFill="1" applyBorder="1" applyAlignment="1">
      <alignment horizontal="left" vertical="center" wrapText="1"/>
    </xf>
    <xf numFmtId="165" fontId="3" fillId="34" borderId="18" xfId="0" applyNumberFormat="1" applyFont="1" applyFill="1" applyBorder="1" applyAlignment="1">
      <alignment horizontal="left" vertical="center" wrapText="1"/>
    </xf>
    <xf numFmtId="165" fontId="2" fillId="34" borderId="18" xfId="0" applyNumberFormat="1" applyFont="1" applyFill="1" applyBorder="1" applyAlignment="1">
      <alignment horizontal="left" vertical="center" wrapText="1"/>
    </xf>
    <xf numFmtId="1" fontId="3" fillId="34" borderId="19" xfId="0" applyNumberFormat="1" applyFont="1" applyFill="1" applyBorder="1" applyAlignment="1">
      <alignment horizontal="center" vertical="center" wrapText="1"/>
    </xf>
    <xf numFmtId="165" fontId="2" fillId="34" borderId="18" xfId="0" applyNumberFormat="1" applyFont="1" applyFill="1" applyBorder="1" applyAlignment="1">
      <alignment horizontal="center" vertical="center" wrapText="1"/>
    </xf>
    <xf numFmtId="165" fontId="2" fillId="0" borderId="18" xfId="0" applyNumberFormat="1" applyFont="1" applyFill="1" applyBorder="1" applyAlignment="1">
      <alignment horizontal="center" vertical="center" wrapText="1"/>
    </xf>
    <xf numFmtId="165" fontId="20" fillId="0" borderId="20" xfId="0" applyNumberFormat="1" applyFont="1" applyBorder="1" applyAlignment="1">
      <alignment/>
    </xf>
    <xf numFmtId="165" fontId="20" fillId="0" borderId="21" xfId="0" applyNumberFormat="1" applyFont="1" applyBorder="1" applyAlignment="1">
      <alignment/>
    </xf>
    <xf numFmtId="165" fontId="20" fillId="0" borderId="22" xfId="0" applyNumberFormat="1" applyFont="1" applyBorder="1" applyAlignment="1">
      <alignment/>
    </xf>
    <xf numFmtId="165" fontId="67" fillId="0" borderId="23" xfId="0" applyNumberFormat="1" applyFont="1" applyBorder="1" applyAlignment="1">
      <alignment/>
    </xf>
    <xf numFmtId="165" fontId="67" fillId="0" borderId="24" xfId="0" applyNumberFormat="1" applyFont="1" applyBorder="1" applyAlignment="1">
      <alignment/>
    </xf>
    <xf numFmtId="0" fontId="2" fillId="0" borderId="13" xfId="0" applyFont="1" applyFill="1" applyBorder="1" applyAlignment="1">
      <alignment horizontal="left" vertical="center" wrapText="1"/>
    </xf>
    <xf numFmtId="0" fontId="67" fillId="0" borderId="25" xfId="0" applyFont="1" applyBorder="1" applyAlignment="1">
      <alignment/>
    </xf>
    <xf numFmtId="0" fontId="67" fillId="0" borderId="16" xfId="0" applyFont="1" applyBorder="1" applyAlignment="1">
      <alignment/>
    </xf>
    <xf numFmtId="0" fontId="67" fillId="0" borderId="19" xfId="0" applyFont="1" applyBorder="1" applyAlignment="1">
      <alignment/>
    </xf>
    <xf numFmtId="0" fontId="67" fillId="0" borderId="10" xfId="0" applyFont="1" applyBorder="1" applyAlignment="1">
      <alignment/>
    </xf>
    <xf numFmtId="0" fontId="20" fillId="0" borderId="19" xfId="0" applyFont="1" applyBorder="1" applyAlignment="1">
      <alignment/>
    </xf>
    <xf numFmtId="0" fontId="20" fillId="0" borderId="10" xfId="0" applyFont="1" applyBorder="1" applyAlignment="1">
      <alignment/>
    </xf>
    <xf numFmtId="0" fontId="67" fillId="0" borderId="26" xfId="0" applyFont="1" applyBorder="1" applyAlignment="1">
      <alignment/>
    </xf>
    <xf numFmtId="0" fontId="67" fillId="0" borderId="27" xfId="0" applyFont="1" applyBorder="1" applyAlignment="1">
      <alignment/>
    </xf>
    <xf numFmtId="0" fontId="67" fillId="0" borderId="28" xfId="0" applyFont="1" applyBorder="1" applyAlignment="1">
      <alignment/>
    </xf>
    <xf numFmtId="0" fontId="65" fillId="0" borderId="0" xfId="0" applyFont="1" applyFill="1" applyBorder="1" applyAlignment="1">
      <alignment horizontal="center" vertical="center"/>
    </xf>
    <xf numFmtId="0" fontId="65" fillId="0" borderId="0" xfId="0" applyFont="1" applyFill="1" applyAlignment="1">
      <alignment horizontal="center" vertical="center"/>
    </xf>
    <xf numFmtId="0" fontId="12" fillId="0" borderId="14" xfId="0" applyFont="1" applyFill="1" applyBorder="1" applyAlignment="1">
      <alignment horizontal="center" vertical="center"/>
    </xf>
    <xf numFmtId="0" fontId="12" fillId="0" borderId="10" xfId="0" applyFont="1" applyFill="1" applyBorder="1" applyAlignment="1">
      <alignment horizontal="center" vertical="center"/>
    </xf>
    <xf numFmtId="0" fontId="13" fillId="0" borderId="0" xfId="0" applyFont="1" applyFill="1" applyAlignment="1">
      <alignment horizontal="left" vertical="center"/>
    </xf>
    <xf numFmtId="0" fontId="23" fillId="0" borderId="0" xfId="0" applyFont="1" applyFill="1" applyAlignment="1">
      <alignment horizontal="center" vertical="center"/>
    </xf>
    <xf numFmtId="4" fontId="23" fillId="0" borderId="0" xfId="0" applyNumberFormat="1" applyFont="1" applyFill="1" applyAlignment="1">
      <alignment horizontal="center" vertical="center"/>
    </xf>
    <xf numFmtId="0" fontId="23" fillId="0" borderId="0" xfId="0" applyFont="1" applyFill="1" applyBorder="1" applyAlignment="1">
      <alignment horizontal="center" vertical="center"/>
    </xf>
    <xf numFmtId="0" fontId="68" fillId="0" borderId="0" xfId="0" applyFont="1" applyFill="1" applyBorder="1" applyAlignment="1">
      <alignment horizontal="center" vertical="center"/>
    </xf>
    <xf numFmtId="0" fontId="24" fillId="0" borderId="0" xfId="0" applyFont="1" applyFill="1" applyBorder="1" applyAlignment="1">
      <alignment horizontal="center" vertical="center"/>
    </xf>
    <xf numFmtId="4" fontId="0" fillId="0" borderId="0" xfId="0" applyNumberFormat="1" applyAlignment="1">
      <alignment/>
    </xf>
    <xf numFmtId="4" fontId="2" fillId="0" borderId="0" xfId="0" applyNumberFormat="1" applyFont="1" applyFill="1" applyBorder="1" applyAlignment="1">
      <alignment horizontal="center" vertical="center" wrapText="1"/>
    </xf>
    <xf numFmtId="4" fontId="26" fillId="0" borderId="0" xfId="0" applyNumberFormat="1" applyFont="1" applyFill="1" applyAlignment="1">
      <alignment horizontal="center" vertical="center"/>
    </xf>
    <xf numFmtId="0" fontId="27" fillId="0" borderId="0" xfId="0" applyFont="1" applyFill="1" applyAlignment="1">
      <alignment horizontal="center" vertical="center"/>
    </xf>
    <xf numFmtId="0" fontId="13" fillId="0" borderId="0" xfId="0" applyFont="1" applyFill="1" applyAlignment="1">
      <alignment horizontal="left" vertical="center"/>
    </xf>
    <xf numFmtId="3" fontId="2" fillId="0" borderId="0" xfId="0" applyNumberFormat="1" applyFont="1" applyFill="1" applyAlignment="1">
      <alignment horizontal="left" vertical="center"/>
    </xf>
    <xf numFmtId="0" fontId="3"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164" fontId="13" fillId="0" borderId="10" xfId="0" applyNumberFormat="1" applyFont="1" applyFill="1" applyBorder="1" applyAlignment="1">
      <alignment horizontal="left" vertical="center" wrapText="1"/>
    </xf>
    <xf numFmtId="4" fontId="13"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 fontId="29" fillId="0" borderId="10"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center" vertical="center"/>
    </xf>
    <xf numFmtId="2" fontId="13" fillId="0" borderId="10" xfId="0" applyNumberFormat="1" applyFont="1" applyFill="1" applyBorder="1" applyAlignment="1">
      <alignment horizontal="center" vertical="center" wrapText="1"/>
    </xf>
    <xf numFmtId="2" fontId="29" fillId="0" borderId="10" xfId="0" applyNumberFormat="1"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0" fontId="13" fillId="0" borderId="0" xfId="0" applyFont="1" applyFill="1" applyAlignment="1">
      <alignment horizontal="center" vertical="center"/>
    </xf>
    <xf numFmtId="165" fontId="13" fillId="0" borderId="10" xfId="0" applyNumberFormat="1" applyFont="1" applyFill="1" applyBorder="1" applyAlignment="1">
      <alignment horizontal="center" vertical="center" wrapText="1"/>
    </xf>
    <xf numFmtId="49" fontId="13" fillId="0" borderId="0" xfId="0" applyNumberFormat="1" applyFont="1" applyFill="1" applyAlignment="1">
      <alignment horizontal="center" vertical="center"/>
    </xf>
    <xf numFmtId="4" fontId="13" fillId="0" borderId="0" xfId="0" applyNumberFormat="1" applyFont="1" applyFill="1" applyBorder="1" applyAlignment="1">
      <alignment horizontal="center" vertical="center"/>
    </xf>
    <xf numFmtId="4" fontId="13" fillId="0" borderId="0" xfId="0" applyNumberFormat="1" applyFont="1" applyFill="1" applyAlignment="1">
      <alignment horizontal="center" vertical="center"/>
    </xf>
    <xf numFmtId="4" fontId="31" fillId="0" borderId="0" xfId="0" applyNumberFormat="1" applyFont="1" applyFill="1" applyAlignment="1">
      <alignment horizontal="center" vertical="center"/>
    </xf>
    <xf numFmtId="0" fontId="31" fillId="0" borderId="0" xfId="0" applyFont="1" applyFill="1" applyAlignment="1">
      <alignment horizontal="left" vertical="center"/>
    </xf>
    <xf numFmtId="0" fontId="31" fillId="0" borderId="0" xfId="0" applyFont="1" applyFill="1" applyAlignment="1">
      <alignment horizontal="center" vertical="center"/>
    </xf>
    <xf numFmtId="3" fontId="32" fillId="0" borderId="0" xfId="0" applyNumberFormat="1" applyFont="1" applyFill="1" applyAlignment="1">
      <alignment horizontal="center" vertical="center"/>
    </xf>
    <xf numFmtId="3" fontId="32" fillId="0" borderId="0" xfId="0" applyNumberFormat="1" applyFont="1" applyFill="1" applyAlignment="1">
      <alignment horizontal="left" vertical="center"/>
    </xf>
    <xf numFmtId="0" fontId="33" fillId="0" borderId="0" xfId="0" applyFont="1" applyFill="1" applyAlignment="1">
      <alignment horizontal="center"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4" fillId="0" borderId="0" xfId="0" applyFont="1" applyFill="1" applyAlignment="1">
      <alignment horizontal="center" vertical="center"/>
    </xf>
    <xf numFmtId="0" fontId="32" fillId="0" borderId="0" xfId="0" applyFont="1" applyFill="1" applyAlignment="1">
      <alignment horizontal="left" vertical="center"/>
    </xf>
    <xf numFmtId="3" fontId="32" fillId="0" borderId="0" xfId="0" applyNumberFormat="1" applyFont="1" applyFill="1" applyAlignment="1">
      <alignment vertical="center"/>
    </xf>
    <xf numFmtId="3" fontId="32" fillId="0" borderId="0" xfId="0" applyNumberFormat="1" applyFont="1" applyFill="1" applyAlignment="1">
      <alignment horizontal="left"/>
    </xf>
    <xf numFmtId="0" fontId="34" fillId="0" borderId="0" xfId="0" applyFont="1" applyFill="1" applyBorder="1" applyAlignment="1">
      <alignment horizontal="center" vertical="center"/>
    </xf>
    <xf numFmtId="3" fontId="2" fillId="0" borderId="0" xfId="0" applyNumberFormat="1" applyFont="1" applyFill="1" applyAlignment="1">
      <alignment horizontal="left" vertical="top"/>
    </xf>
    <xf numFmtId="0" fontId="26" fillId="0" borderId="0" xfId="0" applyFont="1" applyFill="1" applyAlignment="1">
      <alignment horizontal="center" vertical="center"/>
    </xf>
    <xf numFmtId="0" fontId="32" fillId="0" borderId="0" xfId="0" applyFont="1" applyFill="1" applyAlignment="1">
      <alignment horizontal="left" vertical="center"/>
    </xf>
    <xf numFmtId="3" fontId="32" fillId="0" borderId="0" xfId="0" applyNumberFormat="1" applyFont="1" applyFill="1" applyAlignment="1">
      <alignment horizontal="left" vertical="center"/>
    </xf>
    <xf numFmtId="3" fontId="32" fillId="0" borderId="0" xfId="0" applyNumberFormat="1" applyFont="1" applyFill="1" applyAlignment="1">
      <alignment horizontal="left"/>
    </xf>
    <xf numFmtId="3" fontId="2" fillId="0" borderId="0" xfId="0" applyNumberFormat="1" applyFont="1" applyFill="1" applyAlignment="1">
      <alignment horizontal="left" vertical="top"/>
    </xf>
    <xf numFmtId="3" fontId="35" fillId="0" borderId="0" xfId="0" applyNumberFormat="1" applyFont="1" applyFill="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top" wrapText="1"/>
    </xf>
    <xf numFmtId="0" fontId="28"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5" fillId="0" borderId="0" xfId="0" applyFont="1" applyAlignment="1">
      <alignment horizontal="left"/>
    </xf>
    <xf numFmtId="0" fontId="15" fillId="0" borderId="0" xfId="0" applyFont="1" applyAlignment="1">
      <alignment horizontal="center" wrapText="1"/>
    </xf>
    <xf numFmtId="0" fontId="15" fillId="0" borderId="13"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14" xfId="0" applyFont="1" applyBorder="1" applyAlignment="1">
      <alignment horizontal="center" vertical="center" wrapText="1"/>
    </xf>
    <xf numFmtId="0" fontId="15" fillId="34" borderId="21" xfId="0" applyFont="1" applyFill="1" applyBorder="1" applyAlignment="1">
      <alignment horizontal="center" vertical="center" wrapText="1"/>
    </xf>
    <xf numFmtId="0" fontId="15" fillId="34" borderId="30" xfId="0" applyFont="1" applyFill="1" applyBorder="1" applyAlignment="1">
      <alignment horizontal="center" vertical="center" wrapText="1"/>
    </xf>
    <xf numFmtId="0" fontId="15" fillId="34" borderId="31" xfId="0" applyFont="1" applyFill="1" applyBorder="1" applyAlignment="1">
      <alignment horizontal="center" vertical="center" wrapText="1"/>
    </xf>
    <xf numFmtId="0" fontId="15" fillId="0" borderId="21"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6" fillId="0" borderId="30" xfId="0" applyFont="1" applyBorder="1" applyAlignment="1">
      <alignment/>
    </xf>
    <xf numFmtId="0" fontId="16" fillId="0" borderId="31" xfId="0" applyFont="1" applyBorder="1" applyAlignment="1">
      <alignment/>
    </xf>
    <xf numFmtId="0" fontId="15" fillId="0" borderId="0" xfId="0" applyFont="1" applyAlignment="1">
      <alignment horizontal="center"/>
    </xf>
    <xf numFmtId="0" fontId="20" fillId="0" borderId="32" xfId="0" applyFont="1" applyBorder="1" applyAlignment="1">
      <alignment horizontal="center"/>
    </xf>
    <xf numFmtId="0" fontId="20" fillId="0" borderId="20" xfId="0" applyFont="1" applyBorder="1" applyAlignment="1">
      <alignment horizontal="center"/>
    </xf>
    <xf numFmtId="0" fontId="67" fillId="0" borderId="33"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IV76"/>
  <sheetViews>
    <sheetView tabSelected="1" view="pageBreakPreview" zoomScale="60" zoomScaleNormal="70" zoomScalePageLayoutView="0" workbookViewId="0" topLeftCell="A57">
      <selection activeCell="B37" sqref="B37"/>
    </sheetView>
  </sheetViews>
  <sheetFormatPr defaultColWidth="9.140625" defaultRowHeight="15"/>
  <cols>
    <col min="1" max="1" width="5.28125" style="17" customWidth="1"/>
    <col min="2" max="2" width="66.140625" style="18" customWidth="1"/>
    <col min="3" max="3" width="12.57421875" style="17" customWidth="1"/>
    <col min="4" max="4" width="12.7109375" style="17" customWidth="1"/>
    <col min="5" max="5" width="16.7109375" style="17" customWidth="1"/>
    <col min="6" max="6" width="18.28125" style="25" customWidth="1"/>
    <col min="7" max="7" width="16.421875" style="17" customWidth="1"/>
    <col min="8" max="8" width="19.7109375" style="17" customWidth="1"/>
    <col min="9" max="9" width="20.00390625" style="17" customWidth="1"/>
    <col min="10" max="10" width="18.140625" style="17" customWidth="1"/>
    <col min="11" max="11" width="20.00390625" style="18" customWidth="1"/>
    <col min="12" max="12" width="18.57421875" style="17" customWidth="1"/>
    <col min="13" max="13" width="28.00390625" style="17" customWidth="1"/>
    <col min="14" max="16" width="9.140625" style="19" customWidth="1"/>
    <col min="17" max="17" width="52.8515625" style="102" customWidth="1"/>
    <col min="18" max="21" width="9.140625" style="19" customWidth="1"/>
    <col min="22" max="22" width="26.8515625" style="19" customWidth="1"/>
    <col min="23" max="51" width="9.140625" style="19" customWidth="1"/>
    <col min="52" max="16384" width="9.140625" style="17" customWidth="1"/>
  </cols>
  <sheetData>
    <row r="4" spans="1:256" s="137" customFormat="1" ht="26.25">
      <c r="A4" s="131"/>
      <c r="B4" s="132" t="s">
        <v>59</v>
      </c>
      <c r="C4" s="131"/>
      <c r="D4" s="131"/>
      <c r="E4" s="145" t="s">
        <v>59</v>
      </c>
      <c r="F4" s="145"/>
      <c r="G4" s="145"/>
      <c r="H4" s="145"/>
      <c r="I4" s="131"/>
      <c r="J4" s="133"/>
      <c r="K4" s="144" t="s">
        <v>141</v>
      </c>
      <c r="L4" s="144"/>
      <c r="M4" s="144"/>
      <c r="N4" s="134"/>
      <c r="O4" s="134"/>
      <c r="P4" s="134"/>
      <c r="Q4" s="134"/>
      <c r="R4" s="134"/>
      <c r="S4" s="134"/>
      <c r="T4" s="134"/>
      <c r="U4" s="135"/>
      <c r="V4" s="134"/>
      <c r="W4" s="134"/>
      <c r="X4" s="134"/>
      <c r="Y4" s="134"/>
      <c r="Z4" s="134"/>
      <c r="AA4" s="134"/>
      <c r="AB4" s="134"/>
      <c r="AC4" s="134"/>
      <c r="AD4" s="134"/>
      <c r="AE4" s="134"/>
      <c r="AF4" s="134"/>
      <c r="AG4" s="134"/>
      <c r="AH4" s="134"/>
      <c r="AI4" s="134"/>
      <c r="AJ4" s="134"/>
      <c r="AK4" s="135"/>
      <c r="AL4" s="134"/>
      <c r="AM4" s="134"/>
      <c r="AN4" s="134"/>
      <c r="AO4" s="134"/>
      <c r="AP4" s="134"/>
      <c r="AQ4" s="134"/>
      <c r="AR4" s="134"/>
      <c r="AS4" s="134"/>
      <c r="AT4" s="134"/>
      <c r="AU4" s="134"/>
      <c r="AV4" s="134"/>
      <c r="AW4" s="134"/>
      <c r="AX4" s="134"/>
      <c r="AY4" s="134"/>
      <c r="AZ4" s="131"/>
      <c r="BA4" s="136"/>
      <c r="BB4" s="131"/>
      <c r="BC4" s="131"/>
      <c r="BD4" s="131"/>
      <c r="BE4" s="131"/>
      <c r="BF4" s="131"/>
      <c r="BG4" s="131"/>
      <c r="BH4" s="131"/>
      <c r="BI4" s="131"/>
      <c r="BJ4" s="131"/>
      <c r="BK4" s="131"/>
      <c r="BL4" s="131"/>
      <c r="BM4" s="131"/>
      <c r="BN4" s="131"/>
      <c r="BO4" s="131"/>
      <c r="BP4" s="131"/>
      <c r="BQ4" s="136"/>
      <c r="BR4" s="131"/>
      <c r="BS4" s="131"/>
      <c r="BT4" s="131"/>
      <c r="BU4" s="131"/>
      <c r="BV4" s="131"/>
      <c r="BW4" s="131"/>
      <c r="BX4" s="131"/>
      <c r="BY4" s="131"/>
      <c r="BZ4" s="131"/>
      <c r="CA4" s="131"/>
      <c r="CB4" s="131"/>
      <c r="CC4" s="131"/>
      <c r="CD4" s="131"/>
      <c r="CE4" s="131"/>
      <c r="CF4" s="131"/>
      <c r="CG4" s="136"/>
      <c r="CH4" s="131"/>
      <c r="CI4" s="131"/>
      <c r="CJ4" s="131"/>
      <c r="CK4" s="131"/>
      <c r="CL4" s="131"/>
      <c r="CM4" s="131"/>
      <c r="CN4" s="131"/>
      <c r="CO4" s="131"/>
      <c r="CP4" s="131"/>
      <c r="CQ4" s="131"/>
      <c r="CR4" s="131"/>
      <c r="CS4" s="131"/>
      <c r="CT4" s="131"/>
      <c r="CU4" s="131"/>
      <c r="CV4" s="131"/>
      <c r="CW4" s="136"/>
      <c r="CX4" s="131"/>
      <c r="CY4" s="131"/>
      <c r="CZ4" s="131"/>
      <c r="DA4" s="131"/>
      <c r="DB4" s="131"/>
      <c r="DC4" s="131"/>
      <c r="DD4" s="131"/>
      <c r="DE4" s="131"/>
      <c r="DF4" s="131"/>
      <c r="DG4" s="131"/>
      <c r="DH4" s="131"/>
      <c r="DI4" s="131"/>
      <c r="DJ4" s="131"/>
      <c r="DK4" s="131"/>
      <c r="DL4" s="131"/>
      <c r="DM4" s="136"/>
      <c r="DN4" s="131"/>
      <c r="DO4" s="131"/>
      <c r="DP4" s="131"/>
      <c r="DQ4" s="131"/>
      <c r="DR4" s="131"/>
      <c r="DS4" s="131"/>
      <c r="DT4" s="131"/>
      <c r="DU4" s="131"/>
      <c r="DV4" s="131"/>
      <c r="DW4" s="131"/>
      <c r="DX4" s="131"/>
      <c r="DY4" s="131"/>
      <c r="DZ4" s="131"/>
      <c r="EA4" s="131"/>
      <c r="EB4" s="131"/>
      <c r="EC4" s="136"/>
      <c r="ED4" s="131"/>
      <c r="EE4" s="131"/>
      <c r="EF4" s="131"/>
      <c r="EG4" s="131"/>
      <c r="EH4" s="131"/>
      <c r="EI4" s="131"/>
      <c r="EJ4" s="131"/>
      <c r="EK4" s="131"/>
      <c r="EL4" s="131"/>
      <c r="EM4" s="131"/>
      <c r="EN4" s="131"/>
      <c r="EO4" s="131"/>
      <c r="EP4" s="131"/>
      <c r="EQ4" s="131"/>
      <c r="ER4" s="131"/>
      <c r="ES4" s="136"/>
      <c r="ET4" s="131"/>
      <c r="EU4" s="131"/>
      <c r="EV4" s="131"/>
      <c r="EW4" s="131"/>
      <c r="EX4" s="131"/>
      <c r="EY4" s="131"/>
      <c r="EZ4" s="131"/>
      <c r="FA4" s="131"/>
      <c r="FB4" s="131"/>
      <c r="FC4" s="131"/>
      <c r="FD4" s="131"/>
      <c r="FE4" s="131"/>
      <c r="FF4" s="131"/>
      <c r="FG4" s="131"/>
      <c r="FH4" s="131"/>
      <c r="FI4" s="136"/>
      <c r="FJ4" s="131"/>
      <c r="FK4" s="131"/>
      <c r="FL4" s="131"/>
      <c r="FM4" s="131"/>
      <c r="FN4" s="131"/>
      <c r="FO4" s="131"/>
      <c r="FP4" s="131"/>
      <c r="FQ4" s="131"/>
      <c r="FR4" s="131"/>
      <c r="FS4" s="131"/>
      <c r="FT4" s="131"/>
      <c r="FU4" s="131"/>
      <c r="FV4" s="131"/>
      <c r="FW4" s="131"/>
      <c r="FX4" s="131"/>
      <c r="FY4" s="136"/>
      <c r="FZ4" s="131"/>
      <c r="GA4" s="131"/>
      <c r="GB4" s="131"/>
      <c r="GC4" s="131"/>
      <c r="GD4" s="131"/>
      <c r="GE4" s="131"/>
      <c r="GF4" s="131"/>
      <c r="GG4" s="131"/>
      <c r="GH4" s="131"/>
      <c r="GI4" s="131"/>
      <c r="GJ4" s="131"/>
      <c r="GK4" s="131"/>
      <c r="GL4" s="131"/>
      <c r="GM4" s="131"/>
      <c r="GN4" s="131"/>
      <c r="GO4" s="136"/>
      <c r="GP4" s="131"/>
      <c r="GQ4" s="131"/>
      <c r="GR4" s="131"/>
      <c r="GS4" s="131"/>
      <c r="GT4" s="131"/>
      <c r="GU4" s="131"/>
      <c r="GV4" s="131"/>
      <c r="GW4" s="131"/>
      <c r="GX4" s="131"/>
      <c r="GY4" s="131"/>
      <c r="GZ4" s="131"/>
      <c r="HA4" s="131"/>
      <c r="HB4" s="131"/>
      <c r="HC4" s="131"/>
      <c r="HD4" s="131"/>
      <c r="HE4" s="136"/>
      <c r="HF4" s="131"/>
      <c r="HG4" s="131"/>
      <c r="HH4" s="131"/>
      <c r="HI4" s="131"/>
      <c r="HJ4" s="131"/>
      <c r="HK4" s="131"/>
      <c r="HL4" s="131"/>
      <c r="HM4" s="131"/>
      <c r="HN4" s="131"/>
      <c r="HO4" s="131"/>
      <c r="HP4" s="131"/>
      <c r="HQ4" s="131"/>
      <c r="HR4" s="131"/>
      <c r="HS4" s="131"/>
      <c r="HT4" s="131"/>
      <c r="HU4" s="136"/>
      <c r="HV4" s="131"/>
      <c r="HW4" s="131"/>
      <c r="HX4" s="131"/>
      <c r="HY4" s="131"/>
      <c r="HZ4" s="131"/>
      <c r="IA4" s="131"/>
      <c r="IB4" s="131"/>
      <c r="IC4" s="131"/>
      <c r="ID4" s="131"/>
      <c r="IE4" s="131"/>
      <c r="IF4" s="131"/>
      <c r="IG4" s="131"/>
      <c r="IH4" s="131"/>
      <c r="II4" s="131"/>
      <c r="IJ4" s="131"/>
      <c r="IK4" s="136"/>
      <c r="IL4" s="131"/>
      <c r="IM4" s="131"/>
      <c r="IN4" s="131"/>
      <c r="IO4" s="131"/>
      <c r="IP4" s="131"/>
      <c r="IQ4" s="131"/>
      <c r="IR4" s="131"/>
      <c r="IS4" s="131"/>
      <c r="IT4" s="131"/>
      <c r="IU4" s="131"/>
      <c r="IV4" s="131"/>
    </row>
    <row r="5" spans="1:256" s="137" customFormat="1" ht="13.5" customHeight="1">
      <c r="A5" s="131"/>
      <c r="B5" s="132"/>
      <c r="C5" s="131"/>
      <c r="D5" s="131"/>
      <c r="E5" s="132"/>
      <c r="F5" s="132"/>
      <c r="G5" s="132"/>
      <c r="H5" s="132"/>
      <c r="I5" s="131"/>
      <c r="J5" s="133"/>
      <c r="K5" s="138"/>
      <c r="L5" s="138"/>
      <c r="M5" s="138"/>
      <c r="N5" s="134"/>
      <c r="O5" s="134"/>
      <c r="P5" s="134"/>
      <c r="Q5" s="134"/>
      <c r="R5" s="134"/>
      <c r="S5" s="134"/>
      <c r="T5" s="134"/>
      <c r="U5" s="135"/>
      <c r="V5" s="134"/>
      <c r="W5" s="134"/>
      <c r="X5" s="134"/>
      <c r="Y5" s="134"/>
      <c r="Z5" s="134"/>
      <c r="AA5" s="134"/>
      <c r="AB5" s="134"/>
      <c r="AC5" s="134"/>
      <c r="AD5" s="134"/>
      <c r="AE5" s="134"/>
      <c r="AF5" s="134"/>
      <c r="AG5" s="134"/>
      <c r="AH5" s="134"/>
      <c r="AI5" s="134"/>
      <c r="AJ5" s="134"/>
      <c r="AK5" s="135"/>
      <c r="AL5" s="134"/>
      <c r="AM5" s="134"/>
      <c r="AN5" s="134"/>
      <c r="AO5" s="134"/>
      <c r="AP5" s="134"/>
      <c r="AQ5" s="134"/>
      <c r="AR5" s="134"/>
      <c r="AS5" s="134"/>
      <c r="AT5" s="134"/>
      <c r="AU5" s="134"/>
      <c r="AV5" s="134"/>
      <c r="AW5" s="134"/>
      <c r="AX5" s="134"/>
      <c r="AY5" s="134"/>
      <c r="AZ5" s="131"/>
      <c r="BA5" s="136"/>
      <c r="BB5" s="131"/>
      <c r="BC5" s="131"/>
      <c r="BD5" s="131"/>
      <c r="BE5" s="131"/>
      <c r="BF5" s="131"/>
      <c r="BG5" s="131"/>
      <c r="BH5" s="131"/>
      <c r="BI5" s="131"/>
      <c r="BJ5" s="131"/>
      <c r="BK5" s="131"/>
      <c r="BL5" s="131"/>
      <c r="BM5" s="131"/>
      <c r="BN5" s="131"/>
      <c r="BO5" s="131"/>
      <c r="BP5" s="131"/>
      <c r="BQ5" s="136"/>
      <c r="BR5" s="131"/>
      <c r="BS5" s="131"/>
      <c r="BT5" s="131"/>
      <c r="BU5" s="131"/>
      <c r="BV5" s="131"/>
      <c r="BW5" s="131"/>
      <c r="BX5" s="131"/>
      <c r="BY5" s="131"/>
      <c r="BZ5" s="131"/>
      <c r="CA5" s="131"/>
      <c r="CB5" s="131"/>
      <c r="CC5" s="131"/>
      <c r="CD5" s="131"/>
      <c r="CE5" s="131"/>
      <c r="CF5" s="131"/>
      <c r="CG5" s="136"/>
      <c r="CH5" s="131"/>
      <c r="CI5" s="131"/>
      <c r="CJ5" s="131"/>
      <c r="CK5" s="131"/>
      <c r="CL5" s="131"/>
      <c r="CM5" s="131"/>
      <c r="CN5" s="131"/>
      <c r="CO5" s="131"/>
      <c r="CP5" s="131"/>
      <c r="CQ5" s="131"/>
      <c r="CR5" s="131"/>
      <c r="CS5" s="131"/>
      <c r="CT5" s="131"/>
      <c r="CU5" s="131"/>
      <c r="CV5" s="131"/>
      <c r="CW5" s="136"/>
      <c r="CX5" s="131"/>
      <c r="CY5" s="131"/>
      <c r="CZ5" s="131"/>
      <c r="DA5" s="131"/>
      <c r="DB5" s="131"/>
      <c r="DC5" s="131"/>
      <c r="DD5" s="131"/>
      <c r="DE5" s="131"/>
      <c r="DF5" s="131"/>
      <c r="DG5" s="131"/>
      <c r="DH5" s="131"/>
      <c r="DI5" s="131"/>
      <c r="DJ5" s="131"/>
      <c r="DK5" s="131"/>
      <c r="DL5" s="131"/>
      <c r="DM5" s="136"/>
      <c r="DN5" s="131"/>
      <c r="DO5" s="131"/>
      <c r="DP5" s="131"/>
      <c r="DQ5" s="131"/>
      <c r="DR5" s="131"/>
      <c r="DS5" s="131"/>
      <c r="DT5" s="131"/>
      <c r="DU5" s="131"/>
      <c r="DV5" s="131"/>
      <c r="DW5" s="131"/>
      <c r="DX5" s="131"/>
      <c r="DY5" s="131"/>
      <c r="DZ5" s="131"/>
      <c r="EA5" s="131"/>
      <c r="EB5" s="131"/>
      <c r="EC5" s="136"/>
      <c r="ED5" s="131"/>
      <c r="EE5" s="131"/>
      <c r="EF5" s="131"/>
      <c r="EG5" s="131"/>
      <c r="EH5" s="131"/>
      <c r="EI5" s="131"/>
      <c r="EJ5" s="131"/>
      <c r="EK5" s="131"/>
      <c r="EL5" s="131"/>
      <c r="EM5" s="131"/>
      <c r="EN5" s="131"/>
      <c r="EO5" s="131"/>
      <c r="EP5" s="131"/>
      <c r="EQ5" s="131"/>
      <c r="ER5" s="131"/>
      <c r="ES5" s="136"/>
      <c r="ET5" s="131"/>
      <c r="EU5" s="131"/>
      <c r="EV5" s="131"/>
      <c r="EW5" s="131"/>
      <c r="EX5" s="131"/>
      <c r="EY5" s="131"/>
      <c r="EZ5" s="131"/>
      <c r="FA5" s="131"/>
      <c r="FB5" s="131"/>
      <c r="FC5" s="131"/>
      <c r="FD5" s="131"/>
      <c r="FE5" s="131"/>
      <c r="FF5" s="131"/>
      <c r="FG5" s="131"/>
      <c r="FH5" s="131"/>
      <c r="FI5" s="136"/>
      <c r="FJ5" s="131"/>
      <c r="FK5" s="131"/>
      <c r="FL5" s="131"/>
      <c r="FM5" s="131"/>
      <c r="FN5" s="131"/>
      <c r="FO5" s="131"/>
      <c r="FP5" s="131"/>
      <c r="FQ5" s="131"/>
      <c r="FR5" s="131"/>
      <c r="FS5" s="131"/>
      <c r="FT5" s="131"/>
      <c r="FU5" s="131"/>
      <c r="FV5" s="131"/>
      <c r="FW5" s="131"/>
      <c r="FX5" s="131"/>
      <c r="FY5" s="136"/>
      <c r="FZ5" s="131"/>
      <c r="GA5" s="131"/>
      <c r="GB5" s="131"/>
      <c r="GC5" s="131"/>
      <c r="GD5" s="131"/>
      <c r="GE5" s="131"/>
      <c r="GF5" s="131"/>
      <c r="GG5" s="131"/>
      <c r="GH5" s="131"/>
      <c r="GI5" s="131"/>
      <c r="GJ5" s="131"/>
      <c r="GK5" s="131"/>
      <c r="GL5" s="131"/>
      <c r="GM5" s="131"/>
      <c r="GN5" s="131"/>
      <c r="GO5" s="136"/>
      <c r="GP5" s="131"/>
      <c r="GQ5" s="131"/>
      <c r="GR5" s="131"/>
      <c r="GS5" s="131"/>
      <c r="GT5" s="131"/>
      <c r="GU5" s="131"/>
      <c r="GV5" s="131"/>
      <c r="GW5" s="131"/>
      <c r="GX5" s="131"/>
      <c r="GY5" s="131"/>
      <c r="GZ5" s="131"/>
      <c r="HA5" s="131"/>
      <c r="HB5" s="131"/>
      <c r="HC5" s="131"/>
      <c r="HD5" s="131"/>
      <c r="HE5" s="136"/>
      <c r="HF5" s="131"/>
      <c r="HG5" s="131"/>
      <c r="HH5" s="131"/>
      <c r="HI5" s="131"/>
      <c r="HJ5" s="131"/>
      <c r="HK5" s="131"/>
      <c r="HL5" s="131"/>
      <c r="HM5" s="131"/>
      <c r="HN5" s="131"/>
      <c r="HO5" s="131"/>
      <c r="HP5" s="131"/>
      <c r="HQ5" s="131"/>
      <c r="HR5" s="131"/>
      <c r="HS5" s="131"/>
      <c r="HT5" s="131"/>
      <c r="HU5" s="136"/>
      <c r="HV5" s="131"/>
      <c r="HW5" s="131"/>
      <c r="HX5" s="131"/>
      <c r="HY5" s="131"/>
      <c r="HZ5" s="131"/>
      <c r="IA5" s="131"/>
      <c r="IB5" s="131"/>
      <c r="IC5" s="131"/>
      <c r="ID5" s="131"/>
      <c r="IE5" s="131"/>
      <c r="IF5" s="131"/>
      <c r="IG5" s="131"/>
      <c r="IH5" s="131"/>
      <c r="II5" s="131"/>
      <c r="IJ5" s="131"/>
      <c r="IK5" s="136"/>
      <c r="IL5" s="131"/>
      <c r="IM5" s="131"/>
      <c r="IN5" s="131"/>
      <c r="IO5" s="131"/>
      <c r="IP5" s="131"/>
      <c r="IQ5" s="131"/>
      <c r="IR5" s="131"/>
      <c r="IS5" s="131"/>
      <c r="IT5" s="131"/>
      <c r="IU5" s="131"/>
      <c r="IV5" s="131"/>
    </row>
    <row r="6" spans="1:256" s="137" customFormat="1" ht="26.25">
      <c r="A6" s="131"/>
      <c r="B6" s="132" t="s">
        <v>60</v>
      </c>
      <c r="C6" s="131"/>
      <c r="D6" s="131"/>
      <c r="E6" s="145" t="s">
        <v>64</v>
      </c>
      <c r="F6" s="145"/>
      <c r="G6" s="145"/>
      <c r="H6" s="145"/>
      <c r="I6" s="131"/>
      <c r="J6" s="136"/>
      <c r="K6" s="144" t="s">
        <v>67</v>
      </c>
      <c r="L6" s="144"/>
      <c r="M6" s="144"/>
      <c r="N6" s="134"/>
      <c r="O6" s="134"/>
      <c r="P6" s="134"/>
      <c r="Q6" s="134"/>
      <c r="R6" s="134"/>
      <c r="S6" s="134"/>
      <c r="T6" s="134"/>
      <c r="U6" s="134"/>
      <c r="V6" s="135"/>
      <c r="W6" s="134"/>
      <c r="X6" s="134"/>
      <c r="Y6" s="134"/>
      <c r="Z6" s="134"/>
      <c r="AA6" s="134"/>
      <c r="AB6" s="134"/>
      <c r="AC6" s="134"/>
      <c r="AD6" s="134"/>
      <c r="AE6" s="134"/>
      <c r="AF6" s="134"/>
      <c r="AG6" s="134"/>
      <c r="AH6" s="134"/>
      <c r="AI6" s="134"/>
      <c r="AJ6" s="134"/>
      <c r="AK6" s="134"/>
      <c r="AL6" s="135"/>
      <c r="AM6" s="134"/>
      <c r="AN6" s="134"/>
      <c r="AO6" s="134"/>
      <c r="AP6" s="134"/>
      <c r="AQ6" s="134"/>
      <c r="AR6" s="134"/>
      <c r="AS6" s="134"/>
      <c r="AT6" s="134"/>
      <c r="AU6" s="134"/>
      <c r="AV6" s="134"/>
      <c r="AW6" s="134"/>
      <c r="AX6" s="134"/>
      <c r="AY6" s="134"/>
      <c r="AZ6" s="131"/>
      <c r="BA6" s="131"/>
      <c r="BB6" s="136"/>
      <c r="BC6" s="131"/>
      <c r="BD6" s="131"/>
      <c r="BE6" s="131"/>
      <c r="BF6" s="131"/>
      <c r="BG6" s="131"/>
      <c r="BH6" s="131"/>
      <c r="BI6" s="131"/>
      <c r="BJ6" s="131"/>
      <c r="BK6" s="131"/>
      <c r="BL6" s="131"/>
      <c r="BM6" s="131"/>
      <c r="BN6" s="131"/>
      <c r="BO6" s="131"/>
      <c r="BP6" s="131"/>
      <c r="BQ6" s="131"/>
      <c r="BR6" s="136"/>
      <c r="BS6" s="131"/>
      <c r="BT6" s="131"/>
      <c r="BU6" s="131"/>
      <c r="BV6" s="131"/>
      <c r="BW6" s="131"/>
      <c r="BX6" s="131"/>
      <c r="BY6" s="131"/>
      <c r="BZ6" s="131"/>
      <c r="CA6" s="131"/>
      <c r="CB6" s="131"/>
      <c r="CC6" s="131"/>
      <c r="CD6" s="131"/>
      <c r="CE6" s="131"/>
      <c r="CF6" s="131"/>
      <c r="CG6" s="131"/>
      <c r="CH6" s="136"/>
      <c r="CI6" s="131"/>
      <c r="CJ6" s="131"/>
      <c r="CK6" s="131"/>
      <c r="CL6" s="131"/>
      <c r="CM6" s="131"/>
      <c r="CN6" s="131"/>
      <c r="CO6" s="131"/>
      <c r="CP6" s="131"/>
      <c r="CQ6" s="131"/>
      <c r="CR6" s="131"/>
      <c r="CS6" s="131"/>
      <c r="CT6" s="131"/>
      <c r="CU6" s="131"/>
      <c r="CV6" s="131"/>
      <c r="CW6" s="131"/>
      <c r="CX6" s="136"/>
      <c r="CY6" s="131"/>
      <c r="CZ6" s="131"/>
      <c r="DA6" s="131"/>
      <c r="DB6" s="131"/>
      <c r="DC6" s="131"/>
      <c r="DD6" s="131"/>
      <c r="DE6" s="131"/>
      <c r="DF6" s="131"/>
      <c r="DG6" s="131"/>
      <c r="DH6" s="131"/>
      <c r="DI6" s="131"/>
      <c r="DJ6" s="131"/>
      <c r="DK6" s="131"/>
      <c r="DL6" s="131"/>
      <c r="DM6" s="131"/>
      <c r="DN6" s="136"/>
      <c r="DO6" s="131"/>
      <c r="DP6" s="131"/>
      <c r="DQ6" s="131"/>
      <c r="DR6" s="131"/>
      <c r="DS6" s="131"/>
      <c r="DT6" s="131"/>
      <c r="DU6" s="131"/>
      <c r="DV6" s="131"/>
      <c r="DW6" s="131"/>
      <c r="DX6" s="131"/>
      <c r="DY6" s="131"/>
      <c r="DZ6" s="131"/>
      <c r="EA6" s="131"/>
      <c r="EB6" s="131"/>
      <c r="EC6" s="131"/>
      <c r="ED6" s="136"/>
      <c r="EE6" s="131"/>
      <c r="EF6" s="131"/>
      <c r="EG6" s="131"/>
      <c r="EH6" s="131"/>
      <c r="EI6" s="131"/>
      <c r="EJ6" s="131"/>
      <c r="EK6" s="131"/>
      <c r="EL6" s="131"/>
      <c r="EM6" s="131"/>
      <c r="EN6" s="131"/>
      <c r="EO6" s="131"/>
      <c r="EP6" s="131"/>
      <c r="EQ6" s="131"/>
      <c r="ER6" s="131"/>
      <c r="ES6" s="131"/>
      <c r="ET6" s="136"/>
      <c r="EU6" s="131"/>
      <c r="EV6" s="131"/>
      <c r="EW6" s="131"/>
      <c r="EX6" s="131"/>
      <c r="EY6" s="131"/>
      <c r="EZ6" s="131"/>
      <c r="FA6" s="131"/>
      <c r="FB6" s="131"/>
      <c r="FC6" s="131"/>
      <c r="FD6" s="131"/>
      <c r="FE6" s="131"/>
      <c r="FF6" s="131"/>
      <c r="FG6" s="131"/>
      <c r="FH6" s="131"/>
      <c r="FI6" s="131"/>
      <c r="FJ6" s="136"/>
      <c r="FK6" s="131"/>
      <c r="FL6" s="131"/>
      <c r="FM6" s="131"/>
      <c r="FN6" s="131"/>
      <c r="FO6" s="131"/>
      <c r="FP6" s="131"/>
      <c r="FQ6" s="131"/>
      <c r="FR6" s="131"/>
      <c r="FS6" s="131"/>
      <c r="FT6" s="131"/>
      <c r="FU6" s="131"/>
      <c r="FV6" s="131"/>
      <c r="FW6" s="131"/>
      <c r="FX6" s="131"/>
      <c r="FY6" s="131"/>
      <c r="FZ6" s="136"/>
      <c r="GA6" s="131"/>
      <c r="GB6" s="131"/>
      <c r="GC6" s="131"/>
      <c r="GD6" s="131"/>
      <c r="GE6" s="131"/>
      <c r="GF6" s="131"/>
      <c r="GG6" s="131"/>
      <c r="GH6" s="131"/>
      <c r="GI6" s="131"/>
      <c r="GJ6" s="131"/>
      <c r="GK6" s="131"/>
      <c r="GL6" s="131"/>
      <c r="GM6" s="131"/>
      <c r="GN6" s="131"/>
      <c r="GO6" s="131"/>
      <c r="GP6" s="136"/>
      <c r="GQ6" s="131"/>
      <c r="GR6" s="131"/>
      <c r="GS6" s="131"/>
      <c r="GT6" s="131"/>
      <c r="GU6" s="131"/>
      <c r="GV6" s="131"/>
      <c r="GW6" s="131"/>
      <c r="GX6" s="131"/>
      <c r="GY6" s="131"/>
      <c r="GZ6" s="131"/>
      <c r="HA6" s="131"/>
      <c r="HB6" s="131"/>
      <c r="HC6" s="131"/>
      <c r="HD6" s="131"/>
      <c r="HE6" s="131"/>
      <c r="HF6" s="136"/>
      <c r="HG6" s="131"/>
      <c r="HH6" s="131"/>
      <c r="HI6" s="131"/>
      <c r="HJ6" s="131"/>
      <c r="HK6" s="131"/>
      <c r="HL6" s="131"/>
      <c r="HM6" s="131"/>
      <c r="HN6" s="131"/>
      <c r="HO6" s="131"/>
      <c r="HP6" s="131"/>
      <c r="HQ6" s="131"/>
      <c r="HR6" s="131"/>
      <c r="HS6" s="131"/>
      <c r="HT6" s="131"/>
      <c r="HU6" s="131"/>
      <c r="HV6" s="136"/>
      <c r="HW6" s="131"/>
      <c r="HX6" s="131"/>
      <c r="HY6" s="131"/>
      <c r="HZ6" s="131"/>
      <c r="IA6" s="131"/>
      <c r="IB6" s="131"/>
      <c r="IC6" s="131"/>
      <c r="ID6" s="131"/>
      <c r="IE6" s="131"/>
      <c r="IF6" s="131"/>
      <c r="IG6" s="131"/>
      <c r="IH6" s="131"/>
      <c r="II6" s="131"/>
      <c r="IJ6" s="131"/>
      <c r="IK6" s="131"/>
      <c r="IL6" s="136"/>
      <c r="IM6" s="131"/>
      <c r="IN6" s="131"/>
      <c r="IO6" s="131"/>
      <c r="IP6" s="131"/>
      <c r="IQ6" s="131"/>
      <c r="IR6" s="131"/>
      <c r="IS6" s="131"/>
      <c r="IT6" s="131"/>
      <c r="IU6" s="131"/>
      <c r="IV6" s="131"/>
    </row>
    <row r="7" spans="1:256" s="137" customFormat="1" ht="18.75" customHeight="1">
      <c r="A7" s="131"/>
      <c r="B7" s="132"/>
      <c r="C7" s="131"/>
      <c r="D7" s="131"/>
      <c r="E7" s="132"/>
      <c r="F7" s="132"/>
      <c r="G7" s="132"/>
      <c r="H7" s="132"/>
      <c r="I7" s="131"/>
      <c r="J7" s="136"/>
      <c r="K7" s="138"/>
      <c r="L7" s="138"/>
      <c r="M7" s="138"/>
      <c r="N7" s="134"/>
      <c r="O7" s="134"/>
      <c r="P7" s="134"/>
      <c r="Q7" s="134"/>
      <c r="R7" s="134"/>
      <c r="S7" s="134"/>
      <c r="T7" s="134"/>
      <c r="U7" s="134"/>
      <c r="V7" s="135"/>
      <c r="W7" s="134"/>
      <c r="X7" s="134"/>
      <c r="Y7" s="134"/>
      <c r="Z7" s="134"/>
      <c r="AA7" s="134"/>
      <c r="AB7" s="134"/>
      <c r="AC7" s="134"/>
      <c r="AD7" s="134"/>
      <c r="AE7" s="134"/>
      <c r="AF7" s="134"/>
      <c r="AG7" s="134"/>
      <c r="AH7" s="134"/>
      <c r="AI7" s="134"/>
      <c r="AJ7" s="134"/>
      <c r="AK7" s="134"/>
      <c r="AL7" s="135"/>
      <c r="AM7" s="134"/>
      <c r="AN7" s="134"/>
      <c r="AO7" s="134"/>
      <c r="AP7" s="134"/>
      <c r="AQ7" s="134"/>
      <c r="AR7" s="134"/>
      <c r="AS7" s="134"/>
      <c r="AT7" s="134"/>
      <c r="AU7" s="134"/>
      <c r="AV7" s="134"/>
      <c r="AW7" s="134"/>
      <c r="AX7" s="134"/>
      <c r="AY7" s="134"/>
      <c r="AZ7" s="131"/>
      <c r="BA7" s="131"/>
      <c r="BB7" s="136"/>
      <c r="BC7" s="131"/>
      <c r="BD7" s="131"/>
      <c r="BE7" s="131"/>
      <c r="BF7" s="131"/>
      <c r="BG7" s="131"/>
      <c r="BH7" s="131"/>
      <c r="BI7" s="131"/>
      <c r="BJ7" s="131"/>
      <c r="BK7" s="131"/>
      <c r="BL7" s="131"/>
      <c r="BM7" s="131"/>
      <c r="BN7" s="131"/>
      <c r="BO7" s="131"/>
      <c r="BP7" s="131"/>
      <c r="BQ7" s="131"/>
      <c r="BR7" s="136"/>
      <c r="BS7" s="131"/>
      <c r="BT7" s="131"/>
      <c r="BU7" s="131"/>
      <c r="BV7" s="131"/>
      <c r="BW7" s="131"/>
      <c r="BX7" s="131"/>
      <c r="BY7" s="131"/>
      <c r="BZ7" s="131"/>
      <c r="CA7" s="131"/>
      <c r="CB7" s="131"/>
      <c r="CC7" s="131"/>
      <c r="CD7" s="131"/>
      <c r="CE7" s="131"/>
      <c r="CF7" s="131"/>
      <c r="CG7" s="131"/>
      <c r="CH7" s="136"/>
      <c r="CI7" s="131"/>
      <c r="CJ7" s="131"/>
      <c r="CK7" s="131"/>
      <c r="CL7" s="131"/>
      <c r="CM7" s="131"/>
      <c r="CN7" s="131"/>
      <c r="CO7" s="131"/>
      <c r="CP7" s="131"/>
      <c r="CQ7" s="131"/>
      <c r="CR7" s="131"/>
      <c r="CS7" s="131"/>
      <c r="CT7" s="131"/>
      <c r="CU7" s="131"/>
      <c r="CV7" s="131"/>
      <c r="CW7" s="131"/>
      <c r="CX7" s="136"/>
      <c r="CY7" s="131"/>
      <c r="CZ7" s="131"/>
      <c r="DA7" s="131"/>
      <c r="DB7" s="131"/>
      <c r="DC7" s="131"/>
      <c r="DD7" s="131"/>
      <c r="DE7" s="131"/>
      <c r="DF7" s="131"/>
      <c r="DG7" s="131"/>
      <c r="DH7" s="131"/>
      <c r="DI7" s="131"/>
      <c r="DJ7" s="131"/>
      <c r="DK7" s="131"/>
      <c r="DL7" s="131"/>
      <c r="DM7" s="131"/>
      <c r="DN7" s="136"/>
      <c r="DO7" s="131"/>
      <c r="DP7" s="131"/>
      <c r="DQ7" s="131"/>
      <c r="DR7" s="131"/>
      <c r="DS7" s="131"/>
      <c r="DT7" s="131"/>
      <c r="DU7" s="131"/>
      <c r="DV7" s="131"/>
      <c r="DW7" s="131"/>
      <c r="DX7" s="131"/>
      <c r="DY7" s="131"/>
      <c r="DZ7" s="131"/>
      <c r="EA7" s="131"/>
      <c r="EB7" s="131"/>
      <c r="EC7" s="131"/>
      <c r="ED7" s="136"/>
      <c r="EE7" s="131"/>
      <c r="EF7" s="131"/>
      <c r="EG7" s="131"/>
      <c r="EH7" s="131"/>
      <c r="EI7" s="131"/>
      <c r="EJ7" s="131"/>
      <c r="EK7" s="131"/>
      <c r="EL7" s="131"/>
      <c r="EM7" s="131"/>
      <c r="EN7" s="131"/>
      <c r="EO7" s="131"/>
      <c r="EP7" s="131"/>
      <c r="EQ7" s="131"/>
      <c r="ER7" s="131"/>
      <c r="ES7" s="131"/>
      <c r="ET7" s="136"/>
      <c r="EU7" s="131"/>
      <c r="EV7" s="131"/>
      <c r="EW7" s="131"/>
      <c r="EX7" s="131"/>
      <c r="EY7" s="131"/>
      <c r="EZ7" s="131"/>
      <c r="FA7" s="131"/>
      <c r="FB7" s="131"/>
      <c r="FC7" s="131"/>
      <c r="FD7" s="131"/>
      <c r="FE7" s="131"/>
      <c r="FF7" s="131"/>
      <c r="FG7" s="131"/>
      <c r="FH7" s="131"/>
      <c r="FI7" s="131"/>
      <c r="FJ7" s="136"/>
      <c r="FK7" s="131"/>
      <c r="FL7" s="131"/>
      <c r="FM7" s="131"/>
      <c r="FN7" s="131"/>
      <c r="FO7" s="131"/>
      <c r="FP7" s="131"/>
      <c r="FQ7" s="131"/>
      <c r="FR7" s="131"/>
      <c r="FS7" s="131"/>
      <c r="FT7" s="131"/>
      <c r="FU7" s="131"/>
      <c r="FV7" s="131"/>
      <c r="FW7" s="131"/>
      <c r="FX7" s="131"/>
      <c r="FY7" s="131"/>
      <c r="FZ7" s="136"/>
      <c r="GA7" s="131"/>
      <c r="GB7" s="131"/>
      <c r="GC7" s="131"/>
      <c r="GD7" s="131"/>
      <c r="GE7" s="131"/>
      <c r="GF7" s="131"/>
      <c r="GG7" s="131"/>
      <c r="GH7" s="131"/>
      <c r="GI7" s="131"/>
      <c r="GJ7" s="131"/>
      <c r="GK7" s="131"/>
      <c r="GL7" s="131"/>
      <c r="GM7" s="131"/>
      <c r="GN7" s="131"/>
      <c r="GO7" s="131"/>
      <c r="GP7" s="136"/>
      <c r="GQ7" s="131"/>
      <c r="GR7" s="131"/>
      <c r="GS7" s="131"/>
      <c r="GT7" s="131"/>
      <c r="GU7" s="131"/>
      <c r="GV7" s="131"/>
      <c r="GW7" s="131"/>
      <c r="GX7" s="131"/>
      <c r="GY7" s="131"/>
      <c r="GZ7" s="131"/>
      <c r="HA7" s="131"/>
      <c r="HB7" s="131"/>
      <c r="HC7" s="131"/>
      <c r="HD7" s="131"/>
      <c r="HE7" s="131"/>
      <c r="HF7" s="136"/>
      <c r="HG7" s="131"/>
      <c r="HH7" s="131"/>
      <c r="HI7" s="131"/>
      <c r="HJ7" s="131"/>
      <c r="HK7" s="131"/>
      <c r="HL7" s="131"/>
      <c r="HM7" s="131"/>
      <c r="HN7" s="131"/>
      <c r="HO7" s="131"/>
      <c r="HP7" s="131"/>
      <c r="HQ7" s="131"/>
      <c r="HR7" s="131"/>
      <c r="HS7" s="131"/>
      <c r="HT7" s="131"/>
      <c r="HU7" s="131"/>
      <c r="HV7" s="136"/>
      <c r="HW7" s="131"/>
      <c r="HX7" s="131"/>
      <c r="HY7" s="131"/>
      <c r="HZ7" s="131"/>
      <c r="IA7" s="131"/>
      <c r="IB7" s="131"/>
      <c r="IC7" s="131"/>
      <c r="ID7" s="131"/>
      <c r="IE7" s="131"/>
      <c r="IF7" s="131"/>
      <c r="IG7" s="131"/>
      <c r="IH7" s="131"/>
      <c r="II7" s="131"/>
      <c r="IJ7" s="131"/>
      <c r="IK7" s="131"/>
      <c r="IL7" s="136"/>
      <c r="IM7" s="131"/>
      <c r="IN7" s="131"/>
      <c r="IO7" s="131"/>
      <c r="IP7" s="131"/>
      <c r="IQ7" s="131"/>
      <c r="IR7" s="131"/>
      <c r="IS7" s="131"/>
      <c r="IT7" s="131"/>
      <c r="IU7" s="131"/>
      <c r="IV7" s="131"/>
    </row>
    <row r="8" spans="1:256" s="137" customFormat="1" ht="26.25">
      <c r="A8" s="131"/>
      <c r="B8" s="132" t="s">
        <v>65</v>
      </c>
      <c r="C8" s="131"/>
      <c r="D8" s="131"/>
      <c r="E8" s="145" t="s">
        <v>66</v>
      </c>
      <c r="F8" s="145"/>
      <c r="G8" s="145"/>
      <c r="H8" s="145"/>
      <c r="I8" s="131"/>
      <c r="J8" s="136"/>
      <c r="K8" s="145" t="s">
        <v>66</v>
      </c>
      <c r="L8" s="145"/>
      <c r="M8" s="145"/>
      <c r="N8" s="134"/>
      <c r="O8" s="134"/>
      <c r="P8" s="134"/>
      <c r="Q8" s="134"/>
      <c r="R8" s="134"/>
      <c r="S8" s="134"/>
      <c r="T8" s="134"/>
      <c r="U8" s="134"/>
      <c r="V8" s="135"/>
      <c r="W8" s="134"/>
      <c r="X8" s="134"/>
      <c r="Y8" s="134"/>
      <c r="Z8" s="134"/>
      <c r="AA8" s="134"/>
      <c r="AB8" s="134"/>
      <c r="AC8" s="134"/>
      <c r="AD8" s="134"/>
      <c r="AE8" s="134"/>
      <c r="AF8" s="134"/>
      <c r="AG8" s="134"/>
      <c r="AH8" s="134"/>
      <c r="AI8" s="134"/>
      <c r="AJ8" s="134"/>
      <c r="AK8" s="134"/>
      <c r="AL8" s="135"/>
      <c r="AM8" s="134"/>
      <c r="AN8" s="134"/>
      <c r="AO8" s="134"/>
      <c r="AP8" s="134"/>
      <c r="AQ8" s="134"/>
      <c r="AR8" s="134"/>
      <c r="AS8" s="134"/>
      <c r="AT8" s="134"/>
      <c r="AU8" s="134"/>
      <c r="AV8" s="134"/>
      <c r="AW8" s="134"/>
      <c r="AX8" s="134"/>
      <c r="AY8" s="134"/>
      <c r="AZ8" s="131"/>
      <c r="BA8" s="131"/>
      <c r="BB8" s="136"/>
      <c r="BC8" s="131"/>
      <c r="BD8" s="131"/>
      <c r="BE8" s="131"/>
      <c r="BF8" s="131"/>
      <c r="BG8" s="131"/>
      <c r="BH8" s="131"/>
      <c r="BI8" s="131"/>
      <c r="BJ8" s="131"/>
      <c r="BK8" s="131"/>
      <c r="BL8" s="131"/>
      <c r="BM8" s="131"/>
      <c r="BN8" s="131"/>
      <c r="BO8" s="131"/>
      <c r="BP8" s="131"/>
      <c r="BQ8" s="131"/>
      <c r="BR8" s="136"/>
      <c r="BS8" s="131"/>
      <c r="BT8" s="131"/>
      <c r="BU8" s="131"/>
      <c r="BV8" s="131"/>
      <c r="BW8" s="131"/>
      <c r="BX8" s="131"/>
      <c r="BY8" s="131"/>
      <c r="BZ8" s="131"/>
      <c r="CA8" s="131"/>
      <c r="CB8" s="131"/>
      <c r="CC8" s="131"/>
      <c r="CD8" s="131"/>
      <c r="CE8" s="131"/>
      <c r="CF8" s="131"/>
      <c r="CG8" s="131"/>
      <c r="CH8" s="136"/>
      <c r="CI8" s="131"/>
      <c r="CJ8" s="131"/>
      <c r="CK8" s="131"/>
      <c r="CL8" s="131"/>
      <c r="CM8" s="131"/>
      <c r="CN8" s="131"/>
      <c r="CO8" s="131"/>
      <c r="CP8" s="131"/>
      <c r="CQ8" s="131"/>
      <c r="CR8" s="131"/>
      <c r="CS8" s="131"/>
      <c r="CT8" s="131"/>
      <c r="CU8" s="131"/>
      <c r="CV8" s="131"/>
      <c r="CW8" s="131"/>
      <c r="CX8" s="136"/>
      <c r="CY8" s="131"/>
      <c r="CZ8" s="131"/>
      <c r="DA8" s="131"/>
      <c r="DB8" s="131"/>
      <c r="DC8" s="131"/>
      <c r="DD8" s="131"/>
      <c r="DE8" s="131"/>
      <c r="DF8" s="131"/>
      <c r="DG8" s="131"/>
      <c r="DH8" s="131"/>
      <c r="DI8" s="131"/>
      <c r="DJ8" s="131"/>
      <c r="DK8" s="131"/>
      <c r="DL8" s="131"/>
      <c r="DM8" s="131"/>
      <c r="DN8" s="136"/>
      <c r="DO8" s="131"/>
      <c r="DP8" s="131"/>
      <c r="DQ8" s="131"/>
      <c r="DR8" s="131"/>
      <c r="DS8" s="131"/>
      <c r="DT8" s="131"/>
      <c r="DU8" s="131"/>
      <c r="DV8" s="131"/>
      <c r="DW8" s="131"/>
      <c r="DX8" s="131"/>
      <c r="DY8" s="131"/>
      <c r="DZ8" s="131"/>
      <c r="EA8" s="131"/>
      <c r="EB8" s="131"/>
      <c r="EC8" s="131"/>
      <c r="ED8" s="136"/>
      <c r="EE8" s="131"/>
      <c r="EF8" s="131"/>
      <c r="EG8" s="131"/>
      <c r="EH8" s="131"/>
      <c r="EI8" s="131"/>
      <c r="EJ8" s="131"/>
      <c r="EK8" s="131"/>
      <c r="EL8" s="131"/>
      <c r="EM8" s="131"/>
      <c r="EN8" s="131"/>
      <c r="EO8" s="131"/>
      <c r="EP8" s="131"/>
      <c r="EQ8" s="131"/>
      <c r="ER8" s="131"/>
      <c r="ES8" s="131"/>
      <c r="ET8" s="136"/>
      <c r="EU8" s="131"/>
      <c r="EV8" s="131"/>
      <c r="EW8" s="131"/>
      <c r="EX8" s="131"/>
      <c r="EY8" s="131"/>
      <c r="EZ8" s="131"/>
      <c r="FA8" s="131"/>
      <c r="FB8" s="131"/>
      <c r="FC8" s="131"/>
      <c r="FD8" s="131"/>
      <c r="FE8" s="131"/>
      <c r="FF8" s="131"/>
      <c r="FG8" s="131"/>
      <c r="FH8" s="131"/>
      <c r="FI8" s="131"/>
      <c r="FJ8" s="136"/>
      <c r="FK8" s="131"/>
      <c r="FL8" s="131"/>
      <c r="FM8" s="131"/>
      <c r="FN8" s="131"/>
      <c r="FO8" s="131"/>
      <c r="FP8" s="131"/>
      <c r="FQ8" s="131"/>
      <c r="FR8" s="131"/>
      <c r="FS8" s="131"/>
      <c r="FT8" s="131"/>
      <c r="FU8" s="131"/>
      <c r="FV8" s="131"/>
      <c r="FW8" s="131"/>
      <c r="FX8" s="131"/>
      <c r="FY8" s="131"/>
      <c r="FZ8" s="136"/>
      <c r="GA8" s="131"/>
      <c r="GB8" s="131"/>
      <c r="GC8" s="131"/>
      <c r="GD8" s="131"/>
      <c r="GE8" s="131"/>
      <c r="GF8" s="131"/>
      <c r="GG8" s="131"/>
      <c r="GH8" s="131"/>
      <c r="GI8" s="131"/>
      <c r="GJ8" s="131"/>
      <c r="GK8" s="131"/>
      <c r="GL8" s="131"/>
      <c r="GM8" s="131"/>
      <c r="GN8" s="131"/>
      <c r="GO8" s="131"/>
      <c r="GP8" s="136"/>
      <c r="GQ8" s="131"/>
      <c r="GR8" s="131"/>
      <c r="GS8" s="131"/>
      <c r="GT8" s="131"/>
      <c r="GU8" s="131"/>
      <c r="GV8" s="131"/>
      <c r="GW8" s="131"/>
      <c r="GX8" s="131"/>
      <c r="GY8" s="131"/>
      <c r="GZ8" s="131"/>
      <c r="HA8" s="131"/>
      <c r="HB8" s="131"/>
      <c r="HC8" s="131"/>
      <c r="HD8" s="131"/>
      <c r="HE8" s="131"/>
      <c r="HF8" s="136"/>
      <c r="HG8" s="131"/>
      <c r="HH8" s="131"/>
      <c r="HI8" s="131"/>
      <c r="HJ8" s="131"/>
      <c r="HK8" s="131"/>
      <c r="HL8" s="131"/>
      <c r="HM8" s="131"/>
      <c r="HN8" s="131"/>
      <c r="HO8" s="131"/>
      <c r="HP8" s="131"/>
      <c r="HQ8" s="131"/>
      <c r="HR8" s="131"/>
      <c r="HS8" s="131"/>
      <c r="HT8" s="131"/>
      <c r="HU8" s="131"/>
      <c r="HV8" s="136"/>
      <c r="HW8" s="131"/>
      <c r="HX8" s="131"/>
      <c r="HY8" s="131"/>
      <c r="HZ8" s="131"/>
      <c r="IA8" s="131"/>
      <c r="IB8" s="131"/>
      <c r="IC8" s="131"/>
      <c r="ID8" s="131"/>
      <c r="IE8" s="131"/>
      <c r="IF8" s="131"/>
      <c r="IG8" s="131"/>
      <c r="IH8" s="131"/>
      <c r="II8" s="131"/>
      <c r="IJ8" s="131"/>
      <c r="IK8" s="131"/>
      <c r="IL8" s="136"/>
      <c r="IM8" s="131"/>
      <c r="IN8" s="131"/>
      <c r="IO8" s="131"/>
      <c r="IP8" s="131"/>
      <c r="IQ8" s="131"/>
      <c r="IR8" s="131"/>
      <c r="IS8" s="131"/>
      <c r="IT8" s="131"/>
      <c r="IU8" s="131"/>
      <c r="IV8" s="131"/>
    </row>
    <row r="9" spans="1:256" s="137" customFormat="1" ht="17.25" customHeight="1">
      <c r="A9" s="131"/>
      <c r="B9" s="132"/>
      <c r="C9" s="131"/>
      <c r="D9" s="131"/>
      <c r="E9" s="132"/>
      <c r="F9" s="132"/>
      <c r="G9" s="132"/>
      <c r="H9" s="132"/>
      <c r="I9" s="131"/>
      <c r="J9" s="136"/>
      <c r="K9" s="132"/>
      <c r="L9" s="132"/>
      <c r="M9" s="132"/>
      <c r="N9" s="134"/>
      <c r="O9" s="134"/>
      <c r="P9" s="134"/>
      <c r="Q9" s="134"/>
      <c r="R9" s="134"/>
      <c r="S9" s="134"/>
      <c r="T9" s="134"/>
      <c r="U9" s="134"/>
      <c r="V9" s="135"/>
      <c r="W9" s="134"/>
      <c r="X9" s="134"/>
      <c r="Y9" s="134"/>
      <c r="Z9" s="134"/>
      <c r="AA9" s="134"/>
      <c r="AB9" s="134"/>
      <c r="AC9" s="134"/>
      <c r="AD9" s="134"/>
      <c r="AE9" s="134"/>
      <c r="AF9" s="134"/>
      <c r="AG9" s="134"/>
      <c r="AH9" s="134"/>
      <c r="AI9" s="134"/>
      <c r="AJ9" s="134"/>
      <c r="AK9" s="134"/>
      <c r="AL9" s="135"/>
      <c r="AM9" s="134"/>
      <c r="AN9" s="134"/>
      <c r="AO9" s="134"/>
      <c r="AP9" s="134"/>
      <c r="AQ9" s="134"/>
      <c r="AR9" s="134"/>
      <c r="AS9" s="134"/>
      <c r="AT9" s="134"/>
      <c r="AU9" s="134"/>
      <c r="AV9" s="134"/>
      <c r="AW9" s="134"/>
      <c r="AX9" s="134"/>
      <c r="AY9" s="134"/>
      <c r="AZ9" s="131"/>
      <c r="BA9" s="131"/>
      <c r="BB9" s="136"/>
      <c r="BC9" s="131"/>
      <c r="BD9" s="131"/>
      <c r="BE9" s="131"/>
      <c r="BF9" s="131"/>
      <c r="BG9" s="131"/>
      <c r="BH9" s="131"/>
      <c r="BI9" s="131"/>
      <c r="BJ9" s="131"/>
      <c r="BK9" s="131"/>
      <c r="BL9" s="131"/>
      <c r="BM9" s="131"/>
      <c r="BN9" s="131"/>
      <c r="BO9" s="131"/>
      <c r="BP9" s="131"/>
      <c r="BQ9" s="131"/>
      <c r="BR9" s="136"/>
      <c r="BS9" s="131"/>
      <c r="BT9" s="131"/>
      <c r="BU9" s="131"/>
      <c r="BV9" s="131"/>
      <c r="BW9" s="131"/>
      <c r="BX9" s="131"/>
      <c r="BY9" s="131"/>
      <c r="BZ9" s="131"/>
      <c r="CA9" s="131"/>
      <c r="CB9" s="131"/>
      <c r="CC9" s="131"/>
      <c r="CD9" s="131"/>
      <c r="CE9" s="131"/>
      <c r="CF9" s="131"/>
      <c r="CG9" s="131"/>
      <c r="CH9" s="136"/>
      <c r="CI9" s="131"/>
      <c r="CJ9" s="131"/>
      <c r="CK9" s="131"/>
      <c r="CL9" s="131"/>
      <c r="CM9" s="131"/>
      <c r="CN9" s="131"/>
      <c r="CO9" s="131"/>
      <c r="CP9" s="131"/>
      <c r="CQ9" s="131"/>
      <c r="CR9" s="131"/>
      <c r="CS9" s="131"/>
      <c r="CT9" s="131"/>
      <c r="CU9" s="131"/>
      <c r="CV9" s="131"/>
      <c r="CW9" s="131"/>
      <c r="CX9" s="136"/>
      <c r="CY9" s="131"/>
      <c r="CZ9" s="131"/>
      <c r="DA9" s="131"/>
      <c r="DB9" s="131"/>
      <c r="DC9" s="131"/>
      <c r="DD9" s="131"/>
      <c r="DE9" s="131"/>
      <c r="DF9" s="131"/>
      <c r="DG9" s="131"/>
      <c r="DH9" s="131"/>
      <c r="DI9" s="131"/>
      <c r="DJ9" s="131"/>
      <c r="DK9" s="131"/>
      <c r="DL9" s="131"/>
      <c r="DM9" s="131"/>
      <c r="DN9" s="136"/>
      <c r="DO9" s="131"/>
      <c r="DP9" s="131"/>
      <c r="DQ9" s="131"/>
      <c r="DR9" s="131"/>
      <c r="DS9" s="131"/>
      <c r="DT9" s="131"/>
      <c r="DU9" s="131"/>
      <c r="DV9" s="131"/>
      <c r="DW9" s="131"/>
      <c r="DX9" s="131"/>
      <c r="DY9" s="131"/>
      <c r="DZ9" s="131"/>
      <c r="EA9" s="131"/>
      <c r="EB9" s="131"/>
      <c r="EC9" s="131"/>
      <c r="ED9" s="136"/>
      <c r="EE9" s="131"/>
      <c r="EF9" s="131"/>
      <c r="EG9" s="131"/>
      <c r="EH9" s="131"/>
      <c r="EI9" s="131"/>
      <c r="EJ9" s="131"/>
      <c r="EK9" s="131"/>
      <c r="EL9" s="131"/>
      <c r="EM9" s="131"/>
      <c r="EN9" s="131"/>
      <c r="EO9" s="131"/>
      <c r="EP9" s="131"/>
      <c r="EQ9" s="131"/>
      <c r="ER9" s="131"/>
      <c r="ES9" s="131"/>
      <c r="ET9" s="136"/>
      <c r="EU9" s="131"/>
      <c r="EV9" s="131"/>
      <c r="EW9" s="131"/>
      <c r="EX9" s="131"/>
      <c r="EY9" s="131"/>
      <c r="EZ9" s="131"/>
      <c r="FA9" s="131"/>
      <c r="FB9" s="131"/>
      <c r="FC9" s="131"/>
      <c r="FD9" s="131"/>
      <c r="FE9" s="131"/>
      <c r="FF9" s="131"/>
      <c r="FG9" s="131"/>
      <c r="FH9" s="131"/>
      <c r="FI9" s="131"/>
      <c r="FJ9" s="136"/>
      <c r="FK9" s="131"/>
      <c r="FL9" s="131"/>
      <c r="FM9" s="131"/>
      <c r="FN9" s="131"/>
      <c r="FO9" s="131"/>
      <c r="FP9" s="131"/>
      <c r="FQ9" s="131"/>
      <c r="FR9" s="131"/>
      <c r="FS9" s="131"/>
      <c r="FT9" s="131"/>
      <c r="FU9" s="131"/>
      <c r="FV9" s="131"/>
      <c r="FW9" s="131"/>
      <c r="FX9" s="131"/>
      <c r="FY9" s="131"/>
      <c r="FZ9" s="136"/>
      <c r="GA9" s="131"/>
      <c r="GB9" s="131"/>
      <c r="GC9" s="131"/>
      <c r="GD9" s="131"/>
      <c r="GE9" s="131"/>
      <c r="GF9" s="131"/>
      <c r="GG9" s="131"/>
      <c r="GH9" s="131"/>
      <c r="GI9" s="131"/>
      <c r="GJ9" s="131"/>
      <c r="GK9" s="131"/>
      <c r="GL9" s="131"/>
      <c r="GM9" s="131"/>
      <c r="GN9" s="131"/>
      <c r="GO9" s="131"/>
      <c r="GP9" s="136"/>
      <c r="GQ9" s="131"/>
      <c r="GR9" s="131"/>
      <c r="GS9" s="131"/>
      <c r="GT9" s="131"/>
      <c r="GU9" s="131"/>
      <c r="GV9" s="131"/>
      <c r="GW9" s="131"/>
      <c r="GX9" s="131"/>
      <c r="GY9" s="131"/>
      <c r="GZ9" s="131"/>
      <c r="HA9" s="131"/>
      <c r="HB9" s="131"/>
      <c r="HC9" s="131"/>
      <c r="HD9" s="131"/>
      <c r="HE9" s="131"/>
      <c r="HF9" s="136"/>
      <c r="HG9" s="131"/>
      <c r="HH9" s="131"/>
      <c r="HI9" s="131"/>
      <c r="HJ9" s="131"/>
      <c r="HK9" s="131"/>
      <c r="HL9" s="131"/>
      <c r="HM9" s="131"/>
      <c r="HN9" s="131"/>
      <c r="HO9" s="131"/>
      <c r="HP9" s="131"/>
      <c r="HQ9" s="131"/>
      <c r="HR9" s="131"/>
      <c r="HS9" s="131"/>
      <c r="HT9" s="131"/>
      <c r="HU9" s="131"/>
      <c r="HV9" s="136"/>
      <c r="HW9" s="131"/>
      <c r="HX9" s="131"/>
      <c r="HY9" s="131"/>
      <c r="HZ9" s="131"/>
      <c r="IA9" s="131"/>
      <c r="IB9" s="131"/>
      <c r="IC9" s="131"/>
      <c r="ID9" s="131"/>
      <c r="IE9" s="131"/>
      <c r="IF9" s="131"/>
      <c r="IG9" s="131"/>
      <c r="IH9" s="131"/>
      <c r="II9" s="131"/>
      <c r="IJ9" s="131"/>
      <c r="IK9" s="131"/>
      <c r="IL9" s="136"/>
      <c r="IM9" s="131"/>
      <c r="IN9" s="131"/>
      <c r="IO9" s="131"/>
      <c r="IP9" s="131"/>
      <c r="IQ9" s="131"/>
      <c r="IR9" s="131"/>
      <c r="IS9" s="131"/>
      <c r="IT9" s="131"/>
      <c r="IU9" s="131"/>
      <c r="IV9" s="131"/>
    </row>
    <row r="10" spans="1:256" s="137" customFormat="1" ht="26.25">
      <c r="A10" s="131"/>
      <c r="B10" s="132" t="s">
        <v>21</v>
      </c>
      <c r="C10" s="131"/>
      <c r="D10" s="131"/>
      <c r="E10" s="145" t="s">
        <v>21</v>
      </c>
      <c r="F10" s="145"/>
      <c r="G10" s="145"/>
      <c r="H10" s="145"/>
      <c r="I10" s="131"/>
      <c r="J10" s="136"/>
      <c r="K10" s="139" t="s">
        <v>21</v>
      </c>
      <c r="L10" s="139"/>
      <c r="M10" s="139"/>
      <c r="N10" s="134"/>
      <c r="O10" s="134"/>
      <c r="P10" s="134"/>
      <c r="Q10" s="134"/>
      <c r="R10" s="134"/>
      <c r="S10" s="134"/>
      <c r="T10" s="134"/>
      <c r="U10" s="134"/>
      <c r="V10" s="135"/>
      <c r="W10" s="134"/>
      <c r="X10" s="134"/>
      <c r="Y10" s="134"/>
      <c r="Z10" s="134"/>
      <c r="AA10" s="134"/>
      <c r="AB10" s="134"/>
      <c r="AC10" s="134"/>
      <c r="AD10" s="134"/>
      <c r="AE10" s="134"/>
      <c r="AF10" s="134"/>
      <c r="AG10" s="134"/>
      <c r="AH10" s="134"/>
      <c r="AI10" s="134"/>
      <c r="AJ10" s="134"/>
      <c r="AK10" s="134"/>
      <c r="AL10" s="135"/>
      <c r="AM10" s="134"/>
      <c r="AN10" s="134"/>
      <c r="AO10" s="134"/>
      <c r="AP10" s="134"/>
      <c r="AQ10" s="134"/>
      <c r="AR10" s="134"/>
      <c r="AS10" s="134"/>
      <c r="AT10" s="134"/>
      <c r="AU10" s="134"/>
      <c r="AV10" s="134"/>
      <c r="AW10" s="134"/>
      <c r="AX10" s="134"/>
      <c r="AY10" s="134"/>
      <c r="AZ10" s="131"/>
      <c r="BA10" s="131"/>
      <c r="BB10" s="136"/>
      <c r="BC10" s="131"/>
      <c r="BD10" s="131"/>
      <c r="BE10" s="131"/>
      <c r="BF10" s="131"/>
      <c r="BG10" s="131"/>
      <c r="BH10" s="131"/>
      <c r="BI10" s="131"/>
      <c r="BJ10" s="131"/>
      <c r="BK10" s="131"/>
      <c r="BL10" s="131"/>
      <c r="BM10" s="131"/>
      <c r="BN10" s="131"/>
      <c r="BO10" s="131"/>
      <c r="BP10" s="131"/>
      <c r="BQ10" s="131"/>
      <c r="BR10" s="136"/>
      <c r="BS10" s="131"/>
      <c r="BT10" s="131"/>
      <c r="BU10" s="131"/>
      <c r="BV10" s="131"/>
      <c r="BW10" s="131"/>
      <c r="BX10" s="131"/>
      <c r="BY10" s="131"/>
      <c r="BZ10" s="131"/>
      <c r="CA10" s="131"/>
      <c r="CB10" s="131"/>
      <c r="CC10" s="131"/>
      <c r="CD10" s="131"/>
      <c r="CE10" s="131"/>
      <c r="CF10" s="131"/>
      <c r="CG10" s="131"/>
      <c r="CH10" s="136"/>
      <c r="CI10" s="131"/>
      <c r="CJ10" s="131"/>
      <c r="CK10" s="131"/>
      <c r="CL10" s="131"/>
      <c r="CM10" s="131"/>
      <c r="CN10" s="131"/>
      <c r="CO10" s="131"/>
      <c r="CP10" s="131"/>
      <c r="CQ10" s="131"/>
      <c r="CR10" s="131"/>
      <c r="CS10" s="131"/>
      <c r="CT10" s="131"/>
      <c r="CU10" s="131"/>
      <c r="CV10" s="131"/>
      <c r="CW10" s="131"/>
      <c r="CX10" s="136"/>
      <c r="CY10" s="131"/>
      <c r="CZ10" s="131"/>
      <c r="DA10" s="131"/>
      <c r="DB10" s="131"/>
      <c r="DC10" s="131"/>
      <c r="DD10" s="131"/>
      <c r="DE10" s="131"/>
      <c r="DF10" s="131"/>
      <c r="DG10" s="131"/>
      <c r="DH10" s="131"/>
      <c r="DI10" s="131"/>
      <c r="DJ10" s="131"/>
      <c r="DK10" s="131"/>
      <c r="DL10" s="131"/>
      <c r="DM10" s="131"/>
      <c r="DN10" s="136"/>
      <c r="DO10" s="131"/>
      <c r="DP10" s="131"/>
      <c r="DQ10" s="131"/>
      <c r="DR10" s="131"/>
      <c r="DS10" s="131"/>
      <c r="DT10" s="131"/>
      <c r="DU10" s="131"/>
      <c r="DV10" s="131"/>
      <c r="DW10" s="131"/>
      <c r="DX10" s="131"/>
      <c r="DY10" s="131"/>
      <c r="DZ10" s="131"/>
      <c r="EA10" s="131"/>
      <c r="EB10" s="131"/>
      <c r="EC10" s="131"/>
      <c r="ED10" s="136"/>
      <c r="EE10" s="131"/>
      <c r="EF10" s="131"/>
      <c r="EG10" s="131"/>
      <c r="EH10" s="131"/>
      <c r="EI10" s="131"/>
      <c r="EJ10" s="131"/>
      <c r="EK10" s="131"/>
      <c r="EL10" s="131"/>
      <c r="EM10" s="131"/>
      <c r="EN10" s="131"/>
      <c r="EO10" s="131"/>
      <c r="EP10" s="131"/>
      <c r="EQ10" s="131"/>
      <c r="ER10" s="131"/>
      <c r="ES10" s="131"/>
      <c r="ET10" s="136"/>
      <c r="EU10" s="131"/>
      <c r="EV10" s="131"/>
      <c r="EW10" s="131"/>
      <c r="EX10" s="131"/>
      <c r="EY10" s="131"/>
      <c r="EZ10" s="131"/>
      <c r="FA10" s="131"/>
      <c r="FB10" s="131"/>
      <c r="FC10" s="131"/>
      <c r="FD10" s="131"/>
      <c r="FE10" s="131"/>
      <c r="FF10" s="131"/>
      <c r="FG10" s="131"/>
      <c r="FH10" s="131"/>
      <c r="FI10" s="131"/>
      <c r="FJ10" s="136"/>
      <c r="FK10" s="131"/>
      <c r="FL10" s="131"/>
      <c r="FM10" s="131"/>
      <c r="FN10" s="131"/>
      <c r="FO10" s="131"/>
      <c r="FP10" s="131"/>
      <c r="FQ10" s="131"/>
      <c r="FR10" s="131"/>
      <c r="FS10" s="131"/>
      <c r="FT10" s="131"/>
      <c r="FU10" s="131"/>
      <c r="FV10" s="131"/>
      <c r="FW10" s="131"/>
      <c r="FX10" s="131"/>
      <c r="FY10" s="131"/>
      <c r="FZ10" s="136"/>
      <c r="GA10" s="131"/>
      <c r="GB10" s="131"/>
      <c r="GC10" s="131"/>
      <c r="GD10" s="131"/>
      <c r="GE10" s="131"/>
      <c r="GF10" s="131"/>
      <c r="GG10" s="131"/>
      <c r="GH10" s="131"/>
      <c r="GI10" s="131"/>
      <c r="GJ10" s="131"/>
      <c r="GK10" s="131"/>
      <c r="GL10" s="131"/>
      <c r="GM10" s="131"/>
      <c r="GN10" s="131"/>
      <c r="GO10" s="131"/>
      <c r="GP10" s="136"/>
      <c r="GQ10" s="131"/>
      <c r="GR10" s="131"/>
      <c r="GS10" s="131"/>
      <c r="GT10" s="131"/>
      <c r="GU10" s="131"/>
      <c r="GV10" s="131"/>
      <c r="GW10" s="131"/>
      <c r="GX10" s="131"/>
      <c r="GY10" s="131"/>
      <c r="GZ10" s="131"/>
      <c r="HA10" s="131"/>
      <c r="HB10" s="131"/>
      <c r="HC10" s="131"/>
      <c r="HD10" s="131"/>
      <c r="HE10" s="131"/>
      <c r="HF10" s="136"/>
      <c r="HG10" s="131"/>
      <c r="HH10" s="131"/>
      <c r="HI10" s="131"/>
      <c r="HJ10" s="131"/>
      <c r="HK10" s="131"/>
      <c r="HL10" s="131"/>
      <c r="HM10" s="131"/>
      <c r="HN10" s="131"/>
      <c r="HO10" s="131"/>
      <c r="HP10" s="131"/>
      <c r="HQ10" s="131"/>
      <c r="HR10" s="131"/>
      <c r="HS10" s="131"/>
      <c r="HT10" s="131"/>
      <c r="HU10" s="131"/>
      <c r="HV10" s="136"/>
      <c r="HW10" s="131"/>
      <c r="HX10" s="131"/>
      <c r="HY10" s="131"/>
      <c r="HZ10" s="131"/>
      <c r="IA10" s="131"/>
      <c r="IB10" s="131"/>
      <c r="IC10" s="131"/>
      <c r="ID10" s="131"/>
      <c r="IE10" s="131"/>
      <c r="IF10" s="131"/>
      <c r="IG10" s="131"/>
      <c r="IH10" s="131"/>
      <c r="II10" s="131"/>
      <c r="IJ10" s="131"/>
      <c r="IK10" s="131"/>
      <c r="IL10" s="136"/>
      <c r="IM10" s="131"/>
      <c r="IN10" s="131"/>
      <c r="IO10" s="131"/>
      <c r="IP10" s="131"/>
      <c r="IQ10" s="131"/>
      <c r="IR10" s="131"/>
      <c r="IS10" s="131"/>
      <c r="IT10" s="131"/>
      <c r="IU10" s="131"/>
      <c r="IV10" s="131"/>
    </row>
    <row r="11" spans="1:256" s="137" customFormat="1" ht="61.5" customHeight="1">
      <c r="A11" s="131"/>
      <c r="B11" s="140" t="s">
        <v>61</v>
      </c>
      <c r="C11" s="131"/>
      <c r="D11" s="131"/>
      <c r="E11" s="146" t="s">
        <v>61</v>
      </c>
      <c r="F11" s="146"/>
      <c r="G11" s="146"/>
      <c r="H11" s="146"/>
      <c r="I11" s="131"/>
      <c r="J11" s="136"/>
      <c r="K11" s="144" t="s">
        <v>68</v>
      </c>
      <c r="L11" s="144"/>
      <c r="M11" s="144"/>
      <c r="N11" s="134"/>
      <c r="O11" s="134"/>
      <c r="P11" s="134"/>
      <c r="Q11" s="134"/>
      <c r="R11" s="134"/>
      <c r="S11" s="134"/>
      <c r="T11" s="134"/>
      <c r="U11" s="134"/>
      <c r="V11" s="135"/>
      <c r="W11" s="134"/>
      <c r="X11" s="134"/>
      <c r="Y11" s="134"/>
      <c r="Z11" s="134"/>
      <c r="AA11" s="134"/>
      <c r="AB11" s="134"/>
      <c r="AC11" s="134"/>
      <c r="AD11" s="134"/>
      <c r="AE11" s="134"/>
      <c r="AF11" s="134"/>
      <c r="AG11" s="134"/>
      <c r="AH11" s="134"/>
      <c r="AI11" s="134"/>
      <c r="AJ11" s="134"/>
      <c r="AK11" s="134"/>
      <c r="AL11" s="135"/>
      <c r="AM11" s="134"/>
      <c r="AN11" s="134"/>
      <c r="AO11" s="134"/>
      <c r="AP11" s="134"/>
      <c r="AQ11" s="134"/>
      <c r="AR11" s="134"/>
      <c r="AS11" s="134"/>
      <c r="AT11" s="134"/>
      <c r="AU11" s="134"/>
      <c r="AV11" s="134"/>
      <c r="AW11" s="134"/>
      <c r="AX11" s="134"/>
      <c r="AY11" s="134"/>
      <c r="AZ11" s="131"/>
      <c r="BA11" s="131"/>
      <c r="BB11" s="136"/>
      <c r="BC11" s="131"/>
      <c r="BD11" s="131"/>
      <c r="BE11" s="131"/>
      <c r="BF11" s="131"/>
      <c r="BG11" s="131"/>
      <c r="BH11" s="131"/>
      <c r="BI11" s="131"/>
      <c r="BJ11" s="131"/>
      <c r="BK11" s="131"/>
      <c r="BL11" s="131"/>
      <c r="BM11" s="131"/>
      <c r="BN11" s="131"/>
      <c r="BO11" s="131"/>
      <c r="BP11" s="131"/>
      <c r="BQ11" s="131"/>
      <c r="BR11" s="136"/>
      <c r="BS11" s="131"/>
      <c r="BT11" s="131"/>
      <c r="BU11" s="131"/>
      <c r="BV11" s="131"/>
      <c r="BW11" s="131"/>
      <c r="BX11" s="131"/>
      <c r="BY11" s="131"/>
      <c r="BZ11" s="131"/>
      <c r="CA11" s="131"/>
      <c r="CB11" s="131"/>
      <c r="CC11" s="131"/>
      <c r="CD11" s="131"/>
      <c r="CE11" s="131"/>
      <c r="CF11" s="131"/>
      <c r="CG11" s="131"/>
      <c r="CH11" s="136"/>
      <c r="CI11" s="131"/>
      <c r="CJ11" s="131"/>
      <c r="CK11" s="131"/>
      <c r="CL11" s="131"/>
      <c r="CM11" s="131"/>
      <c r="CN11" s="131"/>
      <c r="CO11" s="131"/>
      <c r="CP11" s="131"/>
      <c r="CQ11" s="131"/>
      <c r="CR11" s="131"/>
      <c r="CS11" s="131"/>
      <c r="CT11" s="131"/>
      <c r="CU11" s="131"/>
      <c r="CV11" s="131"/>
      <c r="CW11" s="131"/>
      <c r="CX11" s="136"/>
      <c r="CY11" s="131"/>
      <c r="CZ11" s="131"/>
      <c r="DA11" s="131"/>
      <c r="DB11" s="131"/>
      <c r="DC11" s="131"/>
      <c r="DD11" s="131"/>
      <c r="DE11" s="131"/>
      <c r="DF11" s="131"/>
      <c r="DG11" s="131"/>
      <c r="DH11" s="131"/>
      <c r="DI11" s="131"/>
      <c r="DJ11" s="131"/>
      <c r="DK11" s="131"/>
      <c r="DL11" s="131"/>
      <c r="DM11" s="131"/>
      <c r="DN11" s="136"/>
      <c r="DO11" s="131"/>
      <c r="DP11" s="131"/>
      <c r="DQ11" s="131"/>
      <c r="DR11" s="131"/>
      <c r="DS11" s="131"/>
      <c r="DT11" s="131"/>
      <c r="DU11" s="131"/>
      <c r="DV11" s="131"/>
      <c r="DW11" s="131"/>
      <c r="DX11" s="131"/>
      <c r="DY11" s="131"/>
      <c r="DZ11" s="131"/>
      <c r="EA11" s="131"/>
      <c r="EB11" s="131"/>
      <c r="EC11" s="131"/>
      <c r="ED11" s="136"/>
      <c r="EE11" s="131"/>
      <c r="EF11" s="131"/>
      <c r="EG11" s="131"/>
      <c r="EH11" s="131"/>
      <c r="EI11" s="131"/>
      <c r="EJ11" s="131"/>
      <c r="EK11" s="131"/>
      <c r="EL11" s="131"/>
      <c r="EM11" s="131"/>
      <c r="EN11" s="131"/>
      <c r="EO11" s="131"/>
      <c r="EP11" s="131"/>
      <c r="EQ11" s="131"/>
      <c r="ER11" s="131"/>
      <c r="ES11" s="131"/>
      <c r="ET11" s="136"/>
      <c r="EU11" s="131"/>
      <c r="EV11" s="131"/>
      <c r="EW11" s="131"/>
      <c r="EX11" s="131"/>
      <c r="EY11" s="131"/>
      <c r="EZ11" s="131"/>
      <c r="FA11" s="131"/>
      <c r="FB11" s="131"/>
      <c r="FC11" s="131"/>
      <c r="FD11" s="131"/>
      <c r="FE11" s="131"/>
      <c r="FF11" s="131"/>
      <c r="FG11" s="131"/>
      <c r="FH11" s="131"/>
      <c r="FI11" s="131"/>
      <c r="FJ11" s="136"/>
      <c r="FK11" s="131"/>
      <c r="FL11" s="131"/>
      <c r="FM11" s="131"/>
      <c r="FN11" s="131"/>
      <c r="FO11" s="131"/>
      <c r="FP11" s="131"/>
      <c r="FQ11" s="131"/>
      <c r="FR11" s="131"/>
      <c r="FS11" s="131"/>
      <c r="FT11" s="131"/>
      <c r="FU11" s="131"/>
      <c r="FV11" s="131"/>
      <c r="FW11" s="131"/>
      <c r="FX11" s="131"/>
      <c r="FY11" s="131"/>
      <c r="FZ11" s="136"/>
      <c r="GA11" s="131"/>
      <c r="GB11" s="131"/>
      <c r="GC11" s="131"/>
      <c r="GD11" s="131"/>
      <c r="GE11" s="131"/>
      <c r="GF11" s="131"/>
      <c r="GG11" s="131"/>
      <c r="GH11" s="131"/>
      <c r="GI11" s="131"/>
      <c r="GJ11" s="131"/>
      <c r="GK11" s="131"/>
      <c r="GL11" s="131"/>
      <c r="GM11" s="131"/>
      <c r="GN11" s="131"/>
      <c r="GO11" s="131"/>
      <c r="GP11" s="136"/>
      <c r="GQ11" s="131"/>
      <c r="GR11" s="131"/>
      <c r="GS11" s="131"/>
      <c r="GT11" s="131"/>
      <c r="GU11" s="131"/>
      <c r="GV11" s="131"/>
      <c r="GW11" s="131"/>
      <c r="GX11" s="131"/>
      <c r="GY11" s="131"/>
      <c r="GZ11" s="131"/>
      <c r="HA11" s="131"/>
      <c r="HB11" s="131"/>
      <c r="HC11" s="131"/>
      <c r="HD11" s="131"/>
      <c r="HE11" s="131"/>
      <c r="HF11" s="136"/>
      <c r="HG11" s="131"/>
      <c r="HH11" s="131"/>
      <c r="HI11" s="131"/>
      <c r="HJ11" s="131"/>
      <c r="HK11" s="131"/>
      <c r="HL11" s="131"/>
      <c r="HM11" s="131"/>
      <c r="HN11" s="131"/>
      <c r="HO11" s="131"/>
      <c r="HP11" s="131"/>
      <c r="HQ11" s="131"/>
      <c r="HR11" s="131"/>
      <c r="HS11" s="131"/>
      <c r="HT11" s="131"/>
      <c r="HU11" s="131"/>
      <c r="HV11" s="136"/>
      <c r="HW11" s="131"/>
      <c r="HX11" s="131"/>
      <c r="HY11" s="131"/>
      <c r="HZ11" s="131"/>
      <c r="IA11" s="131"/>
      <c r="IB11" s="131"/>
      <c r="IC11" s="131"/>
      <c r="ID11" s="131"/>
      <c r="IE11" s="131"/>
      <c r="IF11" s="131"/>
      <c r="IG11" s="131"/>
      <c r="IH11" s="131"/>
      <c r="II11" s="131"/>
      <c r="IJ11" s="131"/>
      <c r="IK11" s="131"/>
      <c r="IL11" s="136"/>
      <c r="IM11" s="131"/>
      <c r="IN11" s="131"/>
      <c r="IO11" s="131"/>
      <c r="IP11" s="131"/>
      <c r="IQ11" s="131"/>
      <c r="IR11" s="131"/>
      <c r="IS11" s="131"/>
      <c r="IT11" s="131"/>
      <c r="IU11" s="131"/>
      <c r="IV11" s="131"/>
    </row>
    <row r="12" spans="1:256" s="143" customFormat="1" ht="19.5" customHeight="1">
      <c r="A12" s="3"/>
      <c r="B12" s="142" t="s">
        <v>62</v>
      </c>
      <c r="C12" s="3"/>
      <c r="D12" s="3"/>
      <c r="E12" s="147" t="s">
        <v>62</v>
      </c>
      <c r="F12" s="147"/>
      <c r="G12" s="147"/>
      <c r="H12" s="147"/>
      <c r="I12" s="3"/>
      <c r="J12" s="7"/>
      <c r="K12" s="110"/>
      <c r="L12" s="3"/>
      <c r="M12" s="3"/>
      <c r="N12" s="5"/>
      <c r="O12" s="5"/>
      <c r="P12" s="5"/>
      <c r="Q12" s="5"/>
      <c r="R12" s="5"/>
      <c r="S12" s="5"/>
      <c r="T12" s="5"/>
      <c r="U12" s="5"/>
      <c r="V12" s="6"/>
      <c r="W12" s="5"/>
      <c r="X12" s="5"/>
      <c r="Y12" s="5"/>
      <c r="Z12" s="5"/>
      <c r="AA12" s="5"/>
      <c r="AB12" s="5"/>
      <c r="AC12" s="5"/>
      <c r="AD12" s="5"/>
      <c r="AE12" s="5"/>
      <c r="AF12" s="5"/>
      <c r="AG12" s="5"/>
      <c r="AH12" s="5"/>
      <c r="AI12" s="5"/>
      <c r="AJ12" s="5"/>
      <c r="AK12" s="5"/>
      <c r="AL12" s="6"/>
      <c r="AM12" s="5"/>
      <c r="AN12" s="5"/>
      <c r="AO12" s="5"/>
      <c r="AP12" s="5"/>
      <c r="AQ12" s="5"/>
      <c r="AR12" s="5"/>
      <c r="AS12" s="5"/>
      <c r="AT12" s="5"/>
      <c r="AU12" s="5"/>
      <c r="AV12" s="5"/>
      <c r="AW12" s="5"/>
      <c r="AX12" s="5"/>
      <c r="AY12" s="5"/>
      <c r="AZ12" s="3"/>
      <c r="BA12" s="3"/>
      <c r="BB12" s="7"/>
      <c r="BC12" s="3"/>
      <c r="BD12" s="3"/>
      <c r="BE12" s="3"/>
      <c r="BF12" s="3"/>
      <c r="BG12" s="3"/>
      <c r="BH12" s="3"/>
      <c r="BI12" s="3"/>
      <c r="BJ12" s="3"/>
      <c r="BK12" s="3"/>
      <c r="BL12" s="3"/>
      <c r="BM12" s="3"/>
      <c r="BN12" s="3"/>
      <c r="BO12" s="3"/>
      <c r="BP12" s="3"/>
      <c r="BQ12" s="3"/>
      <c r="BR12" s="7"/>
      <c r="BS12" s="3"/>
      <c r="BT12" s="3"/>
      <c r="BU12" s="3"/>
      <c r="BV12" s="3"/>
      <c r="BW12" s="3"/>
      <c r="BX12" s="3"/>
      <c r="BY12" s="3"/>
      <c r="BZ12" s="3"/>
      <c r="CA12" s="3"/>
      <c r="CB12" s="3"/>
      <c r="CC12" s="3"/>
      <c r="CD12" s="3"/>
      <c r="CE12" s="3"/>
      <c r="CF12" s="3"/>
      <c r="CG12" s="3"/>
      <c r="CH12" s="7"/>
      <c r="CI12" s="3"/>
      <c r="CJ12" s="3"/>
      <c r="CK12" s="3"/>
      <c r="CL12" s="3"/>
      <c r="CM12" s="3"/>
      <c r="CN12" s="3"/>
      <c r="CO12" s="3"/>
      <c r="CP12" s="3"/>
      <c r="CQ12" s="3"/>
      <c r="CR12" s="3"/>
      <c r="CS12" s="3"/>
      <c r="CT12" s="3"/>
      <c r="CU12" s="3"/>
      <c r="CV12" s="3"/>
      <c r="CW12" s="3"/>
      <c r="CX12" s="7"/>
      <c r="CY12" s="3"/>
      <c r="CZ12" s="3"/>
      <c r="DA12" s="3"/>
      <c r="DB12" s="3"/>
      <c r="DC12" s="3"/>
      <c r="DD12" s="3"/>
      <c r="DE12" s="3"/>
      <c r="DF12" s="3"/>
      <c r="DG12" s="3"/>
      <c r="DH12" s="3"/>
      <c r="DI12" s="3"/>
      <c r="DJ12" s="3"/>
      <c r="DK12" s="3"/>
      <c r="DL12" s="3"/>
      <c r="DM12" s="3"/>
      <c r="DN12" s="7"/>
      <c r="DO12" s="3"/>
      <c r="DP12" s="3"/>
      <c r="DQ12" s="3"/>
      <c r="DR12" s="3"/>
      <c r="DS12" s="3"/>
      <c r="DT12" s="3"/>
      <c r="DU12" s="3"/>
      <c r="DV12" s="3"/>
      <c r="DW12" s="3"/>
      <c r="DX12" s="3"/>
      <c r="DY12" s="3"/>
      <c r="DZ12" s="3"/>
      <c r="EA12" s="3"/>
      <c r="EB12" s="3"/>
      <c r="EC12" s="3"/>
      <c r="ED12" s="7"/>
      <c r="EE12" s="3"/>
      <c r="EF12" s="3"/>
      <c r="EG12" s="3"/>
      <c r="EH12" s="3"/>
      <c r="EI12" s="3"/>
      <c r="EJ12" s="3"/>
      <c r="EK12" s="3"/>
      <c r="EL12" s="3"/>
      <c r="EM12" s="3"/>
      <c r="EN12" s="3"/>
      <c r="EO12" s="3"/>
      <c r="EP12" s="3"/>
      <c r="EQ12" s="3"/>
      <c r="ER12" s="3"/>
      <c r="ES12" s="3"/>
      <c r="ET12" s="7"/>
      <c r="EU12" s="3"/>
      <c r="EV12" s="3"/>
      <c r="EW12" s="3"/>
      <c r="EX12" s="3"/>
      <c r="EY12" s="3"/>
      <c r="EZ12" s="3"/>
      <c r="FA12" s="3"/>
      <c r="FB12" s="3"/>
      <c r="FC12" s="3"/>
      <c r="FD12" s="3"/>
      <c r="FE12" s="3"/>
      <c r="FF12" s="3"/>
      <c r="FG12" s="3"/>
      <c r="FH12" s="3"/>
      <c r="FI12" s="3"/>
      <c r="FJ12" s="7"/>
      <c r="FK12" s="3"/>
      <c r="FL12" s="3"/>
      <c r="FM12" s="3"/>
      <c r="FN12" s="3"/>
      <c r="FO12" s="3"/>
      <c r="FP12" s="3"/>
      <c r="FQ12" s="3"/>
      <c r="FR12" s="3"/>
      <c r="FS12" s="3"/>
      <c r="FT12" s="3"/>
      <c r="FU12" s="3"/>
      <c r="FV12" s="3"/>
      <c r="FW12" s="3"/>
      <c r="FX12" s="3"/>
      <c r="FY12" s="3"/>
      <c r="FZ12" s="7"/>
      <c r="GA12" s="3"/>
      <c r="GB12" s="3"/>
      <c r="GC12" s="3"/>
      <c r="GD12" s="3"/>
      <c r="GE12" s="3"/>
      <c r="GF12" s="3"/>
      <c r="GG12" s="3"/>
      <c r="GH12" s="3"/>
      <c r="GI12" s="3"/>
      <c r="GJ12" s="3"/>
      <c r="GK12" s="3"/>
      <c r="GL12" s="3"/>
      <c r="GM12" s="3"/>
      <c r="GN12" s="3"/>
      <c r="GO12" s="3"/>
      <c r="GP12" s="7"/>
      <c r="GQ12" s="3"/>
      <c r="GR12" s="3"/>
      <c r="GS12" s="3"/>
      <c r="GT12" s="3"/>
      <c r="GU12" s="3"/>
      <c r="GV12" s="3"/>
      <c r="GW12" s="3"/>
      <c r="GX12" s="3"/>
      <c r="GY12" s="3"/>
      <c r="GZ12" s="3"/>
      <c r="HA12" s="3"/>
      <c r="HB12" s="3"/>
      <c r="HC12" s="3"/>
      <c r="HD12" s="3"/>
      <c r="HE12" s="3"/>
      <c r="HF12" s="7"/>
      <c r="HG12" s="3"/>
      <c r="HH12" s="3"/>
      <c r="HI12" s="3"/>
      <c r="HJ12" s="3"/>
      <c r="HK12" s="3"/>
      <c r="HL12" s="3"/>
      <c r="HM12" s="3"/>
      <c r="HN12" s="3"/>
      <c r="HO12" s="3"/>
      <c r="HP12" s="3"/>
      <c r="HQ12" s="3"/>
      <c r="HR12" s="3"/>
      <c r="HS12" s="3"/>
      <c r="HT12" s="3"/>
      <c r="HU12" s="3"/>
      <c r="HV12" s="7"/>
      <c r="HW12" s="3"/>
      <c r="HX12" s="3"/>
      <c r="HY12" s="3"/>
      <c r="HZ12" s="3"/>
      <c r="IA12" s="3"/>
      <c r="IB12" s="3"/>
      <c r="IC12" s="3"/>
      <c r="ID12" s="3"/>
      <c r="IE12" s="3"/>
      <c r="IF12" s="3"/>
      <c r="IG12" s="3"/>
      <c r="IH12" s="3"/>
      <c r="II12" s="3"/>
      <c r="IJ12" s="3"/>
      <c r="IK12" s="3"/>
      <c r="IL12" s="7"/>
      <c r="IM12" s="3"/>
      <c r="IN12" s="3"/>
      <c r="IO12" s="3"/>
      <c r="IP12" s="3"/>
      <c r="IQ12" s="3"/>
      <c r="IR12" s="3"/>
      <c r="IS12" s="3"/>
      <c r="IT12" s="3"/>
      <c r="IU12" s="3"/>
      <c r="IV12" s="3"/>
    </row>
    <row r="13" spans="2:51" s="137" customFormat="1" ht="50.25" customHeight="1">
      <c r="B13" s="138" t="s">
        <v>63</v>
      </c>
      <c r="E13" s="144" t="s">
        <v>63</v>
      </c>
      <c r="F13" s="144"/>
      <c r="G13" s="144"/>
      <c r="H13" s="144"/>
      <c r="K13" s="138"/>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row>
    <row r="14" ht="20.25" customHeight="1">
      <c r="K14" s="21"/>
    </row>
    <row r="15" ht="20.25" customHeight="1">
      <c r="K15" s="99"/>
    </row>
    <row r="16" ht="20.25" customHeight="1">
      <c r="K16" s="99"/>
    </row>
    <row r="17" ht="20.25" customHeight="1">
      <c r="K17" s="21"/>
    </row>
    <row r="18" spans="1:11" ht="42" customHeight="1">
      <c r="A18" s="8"/>
      <c r="C18" s="148" t="s">
        <v>69</v>
      </c>
      <c r="D18" s="148"/>
      <c r="E18" s="148"/>
      <c r="F18" s="148"/>
      <c r="G18" s="148"/>
      <c r="H18" s="148"/>
      <c r="I18" s="148"/>
      <c r="J18" s="148"/>
      <c r="K18" s="148"/>
    </row>
    <row r="19" spans="1:13" ht="80.25" customHeight="1">
      <c r="A19" s="149" t="s">
        <v>2</v>
      </c>
      <c r="B19" s="149" t="s">
        <v>0</v>
      </c>
      <c r="C19" s="149" t="s">
        <v>3</v>
      </c>
      <c r="D19" s="149" t="s">
        <v>23</v>
      </c>
      <c r="E19" s="149" t="s">
        <v>4</v>
      </c>
      <c r="F19" s="149"/>
      <c r="G19" s="149" t="s">
        <v>22</v>
      </c>
      <c r="H19" s="149"/>
      <c r="I19" s="149" t="s">
        <v>34</v>
      </c>
      <c r="J19" s="149" t="s">
        <v>33</v>
      </c>
      <c r="K19" s="149"/>
      <c r="L19" s="149"/>
      <c r="M19" s="149"/>
    </row>
    <row r="20" spans="1:13" ht="36" customHeight="1">
      <c r="A20" s="149"/>
      <c r="B20" s="149"/>
      <c r="C20" s="149"/>
      <c r="D20" s="149"/>
      <c r="E20" s="149" t="s">
        <v>30</v>
      </c>
      <c r="F20" s="153" t="s">
        <v>31</v>
      </c>
      <c r="G20" s="149" t="s">
        <v>5</v>
      </c>
      <c r="H20" s="149" t="s">
        <v>6</v>
      </c>
      <c r="I20" s="149"/>
      <c r="J20" s="149" t="s">
        <v>24</v>
      </c>
      <c r="K20" s="149" t="s">
        <v>25</v>
      </c>
      <c r="L20" s="149"/>
      <c r="M20" s="149"/>
    </row>
    <row r="21" spans="1:13" ht="36.75" customHeight="1">
      <c r="A21" s="149"/>
      <c r="B21" s="149"/>
      <c r="C21" s="149"/>
      <c r="D21" s="149"/>
      <c r="E21" s="149"/>
      <c r="F21" s="153"/>
      <c r="G21" s="149"/>
      <c r="H21" s="149"/>
      <c r="I21" s="149"/>
      <c r="J21" s="149"/>
      <c r="K21" s="149" t="s">
        <v>35</v>
      </c>
      <c r="L21" s="150" t="s">
        <v>32</v>
      </c>
      <c r="M21" s="150"/>
    </row>
    <row r="22" spans="1:13" ht="200.25" customHeight="1">
      <c r="A22" s="149"/>
      <c r="B22" s="149"/>
      <c r="C22" s="149"/>
      <c r="D22" s="149"/>
      <c r="E22" s="149"/>
      <c r="F22" s="153"/>
      <c r="G22" s="149"/>
      <c r="H22" s="149"/>
      <c r="I22" s="149"/>
      <c r="J22" s="149"/>
      <c r="K22" s="149"/>
      <c r="L22" s="112" t="s">
        <v>1</v>
      </c>
      <c r="M22" s="112" t="s">
        <v>26</v>
      </c>
    </row>
    <row r="23" spans="1:13" ht="48.75" customHeight="1">
      <c r="A23" s="1">
        <v>1</v>
      </c>
      <c r="B23" s="111">
        <v>2</v>
      </c>
      <c r="C23" s="111">
        <v>3</v>
      </c>
      <c r="D23" s="111">
        <v>4</v>
      </c>
      <c r="E23" s="111">
        <v>5</v>
      </c>
      <c r="F23" s="26">
        <v>6</v>
      </c>
      <c r="G23" s="111">
        <v>7</v>
      </c>
      <c r="H23" s="111">
        <v>8</v>
      </c>
      <c r="I23" s="111">
        <v>9</v>
      </c>
      <c r="J23" s="2">
        <v>10</v>
      </c>
      <c r="K23" s="111">
        <v>11</v>
      </c>
      <c r="L23" s="111">
        <v>12</v>
      </c>
      <c r="M23" s="111">
        <v>13</v>
      </c>
    </row>
    <row r="24" spans="1:13" ht="39.75" customHeight="1">
      <c r="A24" s="151" t="s">
        <v>36</v>
      </c>
      <c r="B24" s="151"/>
      <c r="C24" s="151"/>
      <c r="D24" s="151"/>
      <c r="E24" s="151"/>
      <c r="F24" s="151"/>
      <c r="G24" s="151"/>
      <c r="H24" s="151"/>
      <c r="I24" s="151"/>
      <c r="J24" s="151"/>
      <c r="K24" s="151"/>
      <c r="L24" s="151"/>
      <c r="M24" s="151"/>
    </row>
    <row r="25" spans="1:13" ht="99" customHeight="1">
      <c r="A25" s="113">
        <v>1</v>
      </c>
      <c r="B25" s="114" t="s">
        <v>9</v>
      </c>
      <c r="C25" s="115">
        <v>610</v>
      </c>
      <c r="D25" s="115">
        <v>610</v>
      </c>
      <c r="E25" s="115" t="s">
        <v>134</v>
      </c>
      <c r="F25" s="116" t="s">
        <v>121</v>
      </c>
      <c r="G25" s="115">
        <v>210769.47</v>
      </c>
      <c r="H25" s="115">
        <f>I25+J25</f>
        <v>185519.13</v>
      </c>
      <c r="I25" s="115">
        <v>98945.76</v>
      </c>
      <c r="J25" s="115">
        <f>K25+L25+M25</f>
        <v>86573.37</v>
      </c>
      <c r="K25" s="115">
        <v>0</v>
      </c>
      <c r="L25" s="115">
        <v>0</v>
      </c>
      <c r="M25" s="115">
        <v>86573.37</v>
      </c>
    </row>
    <row r="26" spans="1:13" ht="63" customHeight="1">
      <c r="A26" s="113">
        <v>2</v>
      </c>
      <c r="B26" s="118" t="s">
        <v>10</v>
      </c>
      <c r="C26" s="115">
        <v>601</v>
      </c>
      <c r="D26" s="115">
        <v>601</v>
      </c>
      <c r="E26" s="115" t="s">
        <v>134</v>
      </c>
      <c r="F26" s="116" t="s">
        <v>120</v>
      </c>
      <c r="G26" s="115">
        <v>227309.81</v>
      </c>
      <c r="H26" s="115">
        <v>197520.8</v>
      </c>
      <c r="I26" s="115">
        <v>62450.81</v>
      </c>
      <c r="J26" s="115">
        <f aca="true" t="shared" si="0" ref="J26:J33">K26+L26+M26</f>
        <v>135069.99</v>
      </c>
      <c r="K26" s="115">
        <v>0</v>
      </c>
      <c r="L26" s="115">
        <v>0</v>
      </c>
      <c r="M26" s="115">
        <v>135069.99</v>
      </c>
    </row>
    <row r="27" spans="1:13" ht="56.25" customHeight="1">
      <c r="A27" s="113">
        <v>3</v>
      </c>
      <c r="B27" s="118" t="s">
        <v>8</v>
      </c>
      <c r="C27" s="115">
        <v>712</v>
      </c>
      <c r="D27" s="115">
        <v>712</v>
      </c>
      <c r="E27" s="115" t="s">
        <v>134</v>
      </c>
      <c r="F27" s="116" t="s">
        <v>122</v>
      </c>
      <c r="G27" s="115">
        <v>237368</v>
      </c>
      <c r="H27" s="115">
        <v>192425.54</v>
      </c>
      <c r="I27" s="115">
        <v>18967.35</v>
      </c>
      <c r="J27" s="115">
        <f t="shared" si="0"/>
        <v>173817.43999999997</v>
      </c>
      <c r="K27" s="115">
        <v>4607.86</v>
      </c>
      <c r="L27" s="115">
        <v>0</v>
      </c>
      <c r="M27" s="115">
        <v>169209.58</v>
      </c>
    </row>
    <row r="28" spans="1:13" ht="63.75" customHeight="1">
      <c r="A28" s="113">
        <v>4</v>
      </c>
      <c r="B28" s="118" t="s">
        <v>37</v>
      </c>
      <c r="C28" s="115">
        <v>715</v>
      </c>
      <c r="D28" s="115">
        <v>715</v>
      </c>
      <c r="E28" s="115" t="s">
        <v>110</v>
      </c>
      <c r="F28" s="116" t="s">
        <v>49</v>
      </c>
      <c r="G28" s="115">
        <v>196619</v>
      </c>
      <c r="H28" s="115">
        <v>150233.31</v>
      </c>
      <c r="I28" s="115">
        <v>0</v>
      </c>
      <c r="J28" s="115">
        <f t="shared" si="0"/>
        <v>150233.31</v>
      </c>
      <c r="K28" s="115">
        <v>0</v>
      </c>
      <c r="L28" s="115">
        <v>0</v>
      </c>
      <c r="M28" s="115">
        <v>150233.31</v>
      </c>
    </row>
    <row r="29" spans="1:51" s="96" customFormat="1" ht="63" customHeight="1">
      <c r="A29" s="113">
        <v>5</v>
      </c>
      <c r="B29" s="118" t="s">
        <v>7</v>
      </c>
      <c r="C29" s="115">
        <v>1717</v>
      </c>
      <c r="D29" s="115">
        <v>1717</v>
      </c>
      <c r="E29" s="115" t="s">
        <v>111</v>
      </c>
      <c r="F29" s="116" t="s">
        <v>130</v>
      </c>
      <c r="G29" s="115">
        <v>303943</v>
      </c>
      <c r="H29" s="115">
        <v>273549</v>
      </c>
      <c r="I29" s="115">
        <v>0</v>
      </c>
      <c r="J29" s="115">
        <f t="shared" si="0"/>
        <v>238980</v>
      </c>
      <c r="K29" s="115">
        <v>0</v>
      </c>
      <c r="L29" s="115">
        <v>238980</v>
      </c>
      <c r="M29" s="115">
        <v>0</v>
      </c>
      <c r="N29" s="95"/>
      <c r="O29" s="95"/>
      <c r="P29" s="95"/>
      <c r="Q29" s="103"/>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row>
    <row r="30" spans="1:52" s="98" customFormat="1" ht="67.5" customHeight="1">
      <c r="A30" s="113">
        <v>6</v>
      </c>
      <c r="B30" s="118" t="s">
        <v>38</v>
      </c>
      <c r="C30" s="115">
        <v>514</v>
      </c>
      <c r="D30" s="115">
        <v>514</v>
      </c>
      <c r="E30" s="115" t="s">
        <v>129</v>
      </c>
      <c r="F30" s="116" t="s">
        <v>50</v>
      </c>
      <c r="G30" s="115">
        <v>155844</v>
      </c>
      <c r="H30" s="115">
        <v>124670</v>
      </c>
      <c r="I30" s="115">
        <v>0</v>
      </c>
      <c r="J30" s="115">
        <f t="shared" si="0"/>
        <v>124630</v>
      </c>
      <c r="K30" s="115">
        <v>0</v>
      </c>
      <c r="L30" s="115">
        <v>124630</v>
      </c>
      <c r="M30" s="115">
        <v>0</v>
      </c>
      <c r="N30" s="19"/>
      <c r="O30" s="19"/>
      <c r="P30" s="19"/>
      <c r="Q30" s="102"/>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97"/>
    </row>
    <row r="31" spans="1:17" s="19" customFormat="1" ht="39">
      <c r="A31" s="113">
        <v>7</v>
      </c>
      <c r="B31" s="118" t="s">
        <v>39</v>
      </c>
      <c r="C31" s="115">
        <v>1266</v>
      </c>
      <c r="D31" s="115">
        <v>1266</v>
      </c>
      <c r="E31" s="115" t="s">
        <v>50</v>
      </c>
      <c r="F31" s="116" t="s">
        <v>123</v>
      </c>
      <c r="G31" s="115">
        <v>171237</v>
      </c>
      <c r="H31" s="115">
        <v>136990</v>
      </c>
      <c r="I31" s="115">
        <v>0</v>
      </c>
      <c r="J31" s="115">
        <f t="shared" si="0"/>
        <v>134640</v>
      </c>
      <c r="K31" s="115">
        <v>0</v>
      </c>
      <c r="L31" s="115">
        <v>134640</v>
      </c>
      <c r="M31" s="115">
        <v>0</v>
      </c>
      <c r="Q31" s="102"/>
    </row>
    <row r="32" spans="1:17" s="19" customFormat="1" ht="39">
      <c r="A32" s="113">
        <v>8</v>
      </c>
      <c r="B32" s="118" t="s">
        <v>40</v>
      </c>
      <c r="C32" s="115">
        <v>933</v>
      </c>
      <c r="D32" s="115">
        <v>933</v>
      </c>
      <c r="E32" s="115" t="s">
        <v>111</v>
      </c>
      <c r="F32" s="116" t="s">
        <v>124</v>
      </c>
      <c r="G32" s="115">
        <v>329758</v>
      </c>
      <c r="H32" s="115">
        <v>263806</v>
      </c>
      <c r="I32" s="115">
        <v>0</v>
      </c>
      <c r="J32" s="115">
        <f t="shared" si="0"/>
        <v>262040</v>
      </c>
      <c r="K32" s="115">
        <v>0</v>
      </c>
      <c r="L32" s="115">
        <v>262040</v>
      </c>
      <c r="M32" s="115">
        <v>0</v>
      </c>
      <c r="Q32" s="102"/>
    </row>
    <row r="33" spans="1:17" s="19" customFormat="1" ht="58.5">
      <c r="A33" s="113">
        <v>9</v>
      </c>
      <c r="B33" s="118" t="s">
        <v>41</v>
      </c>
      <c r="C33" s="115">
        <v>225</v>
      </c>
      <c r="D33" s="115">
        <v>225</v>
      </c>
      <c r="E33" s="115" t="s">
        <v>111</v>
      </c>
      <c r="F33" s="116" t="s">
        <v>124</v>
      </c>
      <c r="G33" s="115">
        <v>46570</v>
      </c>
      <c r="H33" s="115">
        <v>37259</v>
      </c>
      <c r="I33" s="115">
        <v>0</v>
      </c>
      <c r="J33" s="115">
        <f t="shared" si="0"/>
        <v>37258</v>
      </c>
      <c r="K33" s="115">
        <v>0</v>
      </c>
      <c r="L33" s="115">
        <v>37258</v>
      </c>
      <c r="M33" s="115">
        <v>0</v>
      </c>
      <c r="Q33" s="102"/>
    </row>
    <row r="34" spans="1:13" ht="23.25">
      <c r="A34" s="149" t="s">
        <v>27</v>
      </c>
      <c r="B34" s="149"/>
      <c r="C34" s="117">
        <f>SUM(C25:C33)</f>
        <v>7293</v>
      </c>
      <c r="D34" s="117">
        <f>SUM(D25:D33)</f>
        <v>7293</v>
      </c>
      <c r="E34" s="117" t="s">
        <v>20</v>
      </c>
      <c r="F34" s="122" t="s">
        <v>20</v>
      </c>
      <c r="G34" s="117">
        <f>SUM(G25:G33)</f>
        <v>1879418.28</v>
      </c>
      <c r="H34" s="117">
        <f>SUM(H25:H33)</f>
        <v>1561972.78</v>
      </c>
      <c r="I34" s="117">
        <f>SUM(I25:I31)</f>
        <v>180363.92</v>
      </c>
      <c r="J34" s="117">
        <f>SUM(J25:J33)</f>
        <v>1343242.1099999999</v>
      </c>
      <c r="K34" s="117">
        <f>SUM(K25:K33)</f>
        <v>4607.86</v>
      </c>
      <c r="L34" s="117">
        <f>SUM(L25:L33)</f>
        <v>797548</v>
      </c>
      <c r="M34" s="117">
        <f>SUM(M25:M33)</f>
        <v>541086.25</v>
      </c>
    </row>
    <row r="35" spans="1:13" ht="37.5" customHeight="1">
      <c r="A35" s="113"/>
      <c r="B35" s="152" t="s">
        <v>11</v>
      </c>
      <c r="C35" s="152"/>
      <c r="D35" s="152"/>
      <c r="E35" s="152"/>
      <c r="F35" s="152"/>
      <c r="G35" s="152"/>
      <c r="H35" s="152"/>
      <c r="I35" s="152"/>
      <c r="J35" s="152"/>
      <c r="K35" s="152"/>
      <c r="L35" s="152"/>
      <c r="M35" s="152"/>
    </row>
    <row r="36" spans="1:13" ht="73.5" customHeight="1">
      <c r="A36" s="113">
        <v>1</v>
      </c>
      <c r="B36" s="118" t="s">
        <v>42</v>
      </c>
      <c r="C36" s="113">
        <v>377</v>
      </c>
      <c r="D36" s="113" t="s">
        <v>20</v>
      </c>
      <c r="E36" s="115" t="s">
        <v>134</v>
      </c>
      <c r="F36" s="116" t="s">
        <v>125</v>
      </c>
      <c r="G36" s="115">
        <v>114179</v>
      </c>
      <c r="H36" s="115">
        <v>86414.93</v>
      </c>
      <c r="I36" s="115">
        <v>10589.43</v>
      </c>
      <c r="J36" s="115">
        <f>K36+L36+M36</f>
        <v>78470.39</v>
      </c>
      <c r="K36" s="115">
        <v>0</v>
      </c>
      <c r="L36" s="115">
        <v>78470.39</v>
      </c>
      <c r="M36" s="115">
        <v>0</v>
      </c>
    </row>
    <row r="37" spans="1:13" ht="51" customHeight="1">
      <c r="A37" s="119">
        <v>2</v>
      </c>
      <c r="B37" s="118" t="s">
        <v>118</v>
      </c>
      <c r="C37" s="115">
        <v>1329</v>
      </c>
      <c r="D37" s="115" t="s">
        <v>20</v>
      </c>
      <c r="E37" s="115" t="s">
        <v>20</v>
      </c>
      <c r="F37" s="116" t="s">
        <v>20</v>
      </c>
      <c r="G37" s="115">
        <v>140749</v>
      </c>
      <c r="H37" s="115">
        <f>I37+J37</f>
        <v>96606.58</v>
      </c>
      <c r="I37" s="115">
        <v>93571.26</v>
      </c>
      <c r="J37" s="115">
        <f>K37</f>
        <v>3035.32</v>
      </c>
      <c r="K37" s="115">
        <v>3035.32</v>
      </c>
      <c r="L37" s="115">
        <v>0</v>
      </c>
      <c r="M37" s="115">
        <v>0</v>
      </c>
    </row>
    <row r="38" spans="1:13" ht="30" customHeight="1">
      <c r="A38" s="149" t="s">
        <v>27</v>
      </c>
      <c r="B38" s="149"/>
      <c r="C38" s="117">
        <f>SUM(C36:C36)</f>
        <v>377</v>
      </c>
      <c r="D38" s="117" t="s">
        <v>20</v>
      </c>
      <c r="E38" s="117" t="s">
        <v>20</v>
      </c>
      <c r="F38" s="122" t="s">
        <v>20</v>
      </c>
      <c r="G38" s="117">
        <f aca="true" t="shared" si="1" ref="G38:M38">SUM(G36:G37)</f>
        <v>254928</v>
      </c>
      <c r="H38" s="117">
        <f t="shared" si="1"/>
        <v>183021.51</v>
      </c>
      <c r="I38" s="117">
        <f t="shared" si="1"/>
        <v>104160.69</v>
      </c>
      <c r="J38" s="117">
        <f t="shared" si="1"/>
        <v>81505.71</v>
      </c>
      <c r="K38" s="117">
        <f t="shared" si="1"/>
        <v>3035.32</v>
      </c>
      <c r="L38" s="117">
        <f t="shared" si="1"/>
        <v>78470.39</v>
      </c>
      <c r="M38" s="117">
        <f t="shared" si="1"/>
        <v>0</v>
      </c>
    </row>
    <row r="39" spans="1:13" ht="34.5" customHeight="1">
      <c r="A39" s="152" t="s">
        <v>12</v>
      </c>
      <c r="B39" s="152"/>
      <c r="C39" s="152"/>
      <c r="D39" s="152"/>
      <c r="E39" s="152"/>
      <c r="F39" s="152"/>
      <c r="G39" s="152"/>
      <c r="H39" s="152"/>
      <c r="I39" s="152"/>
      <c r="J39" s="152"/>
      <c r="K39" s="152"/>
      <c r="L39" s="152"/>
      <c r="M39" s="152"/>
    </row>
    <row r="40" spans="1:13" ht="57.75" customHeight="1">
      <c r="A40" s="113">
        <v>1</v>
      </c>
      <c r="B40" s="118" t="s">
        <v>43</v>
      </c>
      <c r="C40" s="120">
        <v>901</v>
      </c>
      <c r="D40" s="113" t="s">
        <v>20</v>
      </c>
      <c r="E40" s="113" t="s">
        <v>48</v>
      </c>
      <c r="F40" s="116" t="s">
        <v>52</v>
      </c>
      <c r="G40" s="115">
        <v>87200</v>
      </c>
      <c r="H40" s="115">
        <v>61040</v>
      </c>
      <c r="I40" s="115">
        <v>0</v>
      </c>
      <c r="J40" s="115">
        <f>K40+L40+M40</f>
        <v>61040</v>
      </c>
      <c r="K40" s="115">
        <v>0</v>
      </c>
      <c r="L40" s="115">
        <v>0</v>
      </c>
      <c r="M40" s="115">
        <v>61040</v>
      </c>
    </row>
    <row r="41" spans="1:43" s="4" customFormat="1" ht="27" customHeight="1">
      <c r="A41" s="112" t="s">
        <v>13</v>
      </c>
      <c r="B41" s="112" t="s">
        <v>13</v>
      </c>
      <c r="C41" s="121">
        <f>SUM(C40)</f>
        <v>901</v>
      </c>
      <c r="D41" s="112" t="s">
        <v>20</v>
      </c>
      <c r="E41" s="112" t="s">
        <v>13</v>
      </c>
      <c r="F41" s="122" t="s">
        <v>13</v>
      </c>
      <c r="G41" s="117">
        <f>SUM(G40)</f>
        <v>87200</v>
      </c>
      <c r="H41" s="117">
        <f>SUM(H40)</f>
        <v>61040</v>
      </c>
      <c r="I41" s="117">
        <f>SUM(I40)</f>
        <v>0</v>
      </c>
      <c r="J41" s="117">
        <f>SUM(J40)</f>
        <v>61040</v>
      </c>
      <c r="K41" s="117">
        <f>SUM(K40)</f>
        <v>0</v>
      </c>
      <c r="L41" s="117">
        <f>SUM(L40)</f>
        <v>0</v>
      </c>
      <c r="M41" s="117">
        <f>SUM(M40)</f>
        <v>61040</v>
      </c>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row>
    <row r="42" spans="1:51" ht="33.75" customHeight="1">
      <c r="A42" s="152" t="s">
        <v>14</v>
      </c>
      <c r="B42" s="152"/>
      <c r="C42" s="152"/>
      <c r="D42" s="152"/>
      <c r="E42" s="152"/>
      <c r="F42" s="152"/>
      <c r="G42" s="152"/>
      <c r="H42" s="152"/>
      <c r="I42" s="152"/>
      <c r="J42" s="152"/>
      <c r="K42" s="152"/>
      <c r="L42" s="152"/>
      <c r="M42" s="152"/>
      <c r="Q42" s="19"/>
      <c r="AR42" s="17"/>
      <c r="AS42" s="17"/>
      <c r="AT42" s="17"/>
      <c r="AU42" s="17"/>
      <c r="AV42" s="17"/>
      <c r="AW42" s="17"/>
      <c r="AX42" s="17"/>
      <c r="AY42" s="17"/>
    </row>
    <row r="43" spans="1:51" ht="58.5">
      <c r="A43" s="113">
        <v>1</v>
      </c>
      <c r="B43" s="118" t="s">
        <v>7</v>
      </c>
      <c r="C43" s="115" t="s">
        <v>20</v>
      </c>
      <c r="D43" s="115" t="s">
        <v>20</v>
      </c>
      <c r="E43" s="115" t="s">
        <v>134</v>
      </c>
      <c r="F43" s="116" t="s">
        <v>70</v>
      </c>
      <c r="G43" s="119" t="s">
        <v>20</v>
      </c>
      <c r="H43" s="115" t="s">
        <v>20</v>
      </c>
      <c r="I43" s="115">
        <v>242.08</v>
      </c>
      <c r="J43" s="115">
        <f>K43+L43+M43</f>
        <v>17000</v>
      </c>
      <c r="K43" s="115">
        <v>0</v>
      </c>
      <c r="L43" s="115">
        <v>0</v>
      </c>
      <c r="M43" s="115">
        <v>17000</v>
      </c>
      <c r="Q43" s="19"/>
      <c r="AR43" s="17"/>
      <c r="AS43" s="17"/>
      <c r="AT43" s="17"/>
      <c r="AU43" s="17"/>
      <c r="AV43" s="17"/>
      <c r="AW43" s="17"/>
      <c r="AX43" s="17"/>
      <c r="AY43" s="17"/>
    </row>
    <row r="44" spans="1:51" ht="50.25" customHeight="1">
      <c r="A44" s="113">
        <v>2</v>
      </c>
      <c r="B44" s="118" t="s">
        <v>15</v>
      </c>
      <c r="C44" s="115" t="s">
        <v>20</v>
      </c>
      <c r="D44" s="115" t="s">
        <v>20</v>
      </c>
      <c r="E44" s="113" t="s">
        <v>71</v>
      </c>
      <c r="F44" s="116" t="s">
        <v>72</v>
      </c>
      <c r="G44" s="113" t="s">
        <v>20</v>
      </c>
      <c r="H44" s="115" t="s">
        <v>20</v>
      </c>
      <c r="I44" s="115">
        <v>329.92</v>
      </c>
      <c r="J44" s="115">
        <f aca="true" t="shared" si="2" ref="J44:J60">K44+L44+M44</f>
        <v>10753.65</v>
      </c>
      <c r="K44" s="115">
        <v>0</v>
      </c>
      <c r="L44" s="115">
        <v>0</v>
      </c>
      <c r="M44" s="115">
        <v>10753.65</v>
      </c>
      <c r="Q44" s="19"/>
      <c r="AR44" s="17"/>
      <c r="AS44" s="17"/>
      <c r="AT44" s="17"/>
      <c r="AU44" s="17"/>
      <c r="AV44" s="17"/>
      <c r="AW44" s="17"/>
      <c r="AX44" s="17"/>
      <c r="AY44" s="17"/>
    </row>
    <row r="45" spans="1:51" ht="42.75" customHeight="1">
      <c r="A45" s="113">
        <v>3</v>
      </c>
      <c r="B45" s="118" t="s">
        <v>16</v>
      </c>
      <c r="C45" s="115" t="s">
        <v>20</v>
      </c>
      <c r="D45" s="115" t="s">
        <v>20</v>
      </c>
      <c r="E45" s="113" t="s">
        <v>73</v>
      </c>
      <c r="F45" s="116" t="s">
        <v>72</v>
      </c>
      <c r="G45" s="113" t="s">
        <v>20</v>
      </c>
      <c r="H45" s="115" t="s">
        <v>20</v>
      </c>
      <c r="I45" s="115">
        <v>289.84</v>
      </c>
      <c r="J45" s="115">
        <f t="shared" si="2"/>
        <v>10027.2</v>
      </c>
      <c r="K45" s="115">
        <v>0</v>
      </c>
      <c r="L45" s="115">
        <v>0</v>
      </c>
      <c r="M45" s="115">
        <v>10027.2</v>
      </c>
      <c r="Q45" s="19"/>
      <c r="AR45" s="17"/>
      <c r="AS45" s="17"/>
      <c r="AT45" s="17"/>
      <c r="AU45" s="17"/>
      <c r="AV45" s="17"/>
      <c r="AW45" s="17"/>
      <c r="AX45" s="17"/>
      <c r="AY45" s="17"/>
    </row>
    <row r="46" spans="1:51" ht="54" customHeight="1">
      <c r="A46" s="113">
        <v>4</v>
      </c>
      <c r="B46" s="118" t="s">
        <v>28</v>
      </c>
      <c r="C46" s="115" t="s">
        <v>20</v>
      </c>
      <c r="D46" s="115" t="s">
        <v>20</v>
      </c>
      <c r="E46" s="113" t="s">
        <v>74</v>
      </c>
      <c r="F46" s="116" t="s">
        <v>126</v>
      </c>
      <c r="G46" s="113" t="s">
        <v>20</v>
      </c>
      <c r="H46" s="115" t="s">
        <v>20</v>
      </c>
      <c r="I46" s="115">
        <v>332.99</v>
      </c>
      <c r="J46" s="115">
        <f t="shared" si="2"/>
        <v>10131.49</v>
      </c>
      <c r="K46" s="115">
        <v>0</v>
      </c>
      <c r="L46" s="115">
        <v>0</v>
      </c>
      <c r="M46" s="115">
        <v>10131.49</v>
      </c>
      <c r="Q46" s="19"/>
      <c r="AR46" s="17"/>
      <c r="AS46" s="17"/>
      <c r="AT46" s="17"/>
      <c r="AU46" s="17"/>
      <c r="AV46" s="17"/>
      <c r="AW46" s="17"/>
      <c r="AX46" s="17"/>
      <c r="AY46" s="17"/>
    </row>
    <row r="47" spans="1:51" ht="58.5">
      <c r="A47" s="113">
        <v>5</v>
      </c>
      <c r="B47" s="118" t="s">
        <v>17</v>
      </c>
      <c r="C47" s="115" t="s">
        <v>20</v>
      </c>
      <c r="D47" s="115" t="s">
        <v>20</v>
      </c>
      <c r="E47" s="113" t="s">
        <v>73</v>
      </c>
      <c r="F47" s="116" t="s">
        <v>72</v>
      </c>
      <c r="G47" s="113" t="s">
        <v>20</v>
      </c>
      <c r="H47" s="115" t="s">
        <v>20</v>
      </c>
      <c r="I47" s="115">
        <v>338.92</v>
      </c>
      <c r="J47" s="115">
        <f t="shared" si="2"/>
        <v>10092.93</v>
      </c>
      <c r="K47" s="115">
        <v>0</v>
      </c>
      <c r="L47" s="115">
        <v>0</v>
      </c>
      <c r="M47" s="115">
        <v>10092.93</v>
      </c>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row>
    <row r="48" spans="1:51" ht="46.5" customHeight="1">
      <c r="A48" s="113">
        <v>6</v>
      </c>
      <c r="B48" s="118" t="s">
        <v>29</v>
      </c>
      <c r="C48" s="115" t="s">
        <v>20</v>
      </c>
      <c r="D48" s="115" t="s">
        <v>20</v>
      </c>
      <c r="E48" s="113" t="s">
        <v>73</v>
      </c>
      <c r="F48" s="116" t="s">
        <v>72</v>
      </c>
      <c r="G48" s="113" t="s">
        <v>20</v>
      </c>
      <c r="H48" s="115" t="s">
        <v>20</v>
      </c>
      <c r="I48" s="115">
        <v>324.81</v>
      </c>
      <c r="J48" s="115">
        <f t="shared" si="2"/>
        <v>9550.5</v>
      </c>
      <c r="K48" s="115">
        <v>0</v>
      </c>
      <c r="L48" s="115">
        <v>0</v>
      </c>
      <c r="M48" s="115">
        <v>9550.5</v>
      </c>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row>
    <row r="49" spans="1:51" ht="58.5">
      <c r="A49" s="113">
        <v>7</v>
      </c>
      <c r="B49" s="118" t="s">
        <v>18</v>
      </c>
      <c r="C49" s="115" t="s">
        <v>20</v>
      </c>
      <c r="D49" s="115" t="s">
        <v>20</v>
      </c>
      <c r="E49" s="113" t="s">
        <v>73</v>
      </c>
      <c r="F49" s="116" t="s">
        <v>72</v>
      </c>
      <c r="G49" s="113" t="s">
        <v>20</v>
      </c>
      <c r="H49" s="115" t="s">
        <v>20</v>
      </c>
      <c r="I49" s="115">
        <v>304.11</v>
      </c>
      <c r="J49" s="115">
        <f t="shared" si="2"/>
        <v>8174.23</v>
      </c>
      <c r="K49" s="115">
        <v>0</v>
      </c>
      <c r="L49" s="115">
        <v>0</v>
      </c>
      <c r="M49" s="115">
        <v>8174.23</v>
      </c>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row>
    <row r="50" spans="1:51" ht="58.5">
      <c r="A50" s="113">
        <v>8</v>
      </c>
      <c r="B50" s="118" t="s">
        <v>131</v>
      </c>
      <c r="C50" s="115" t="s">
        <v>20</v>
      </c>
      <c r="D50" s="115" t="s">
        <v>20</v>
      </c>
      <c r="E50" s="113" t="s">
        <v>74</v>
      </c>
      <c r="F50" s="116" t="s">
        <v>119</v>
      </c>
      <c r="G50" s="113" t="s">
        <v>20</v>
      </c>
      <c r="H50" s="115" t="s">
        <v>20</v>
      </c>
      <c r="I50" s="115">
        <v>0</v>
      </c>
      <c r="J50" s="115">
        <f t="shared" si="2"/>
        <v>15565.75</v>
      </c>
      <c r="K50" s="115">
        <v>0</v>
      </c>
      <c r="L50" s="115">
        <v>0</v>
      </c>
      <c r="M50" s="115">
        <v>15565.75</v>
      </c>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row>
    <row r="51" spans="1:51" ht="58.5">
      <c r="A51" s="113">
        <v>9</v>
      </c>
      <c r="B51" s="118" t="s">
        <v>44</v>
      </c>
      <c r="C51" s="115" t="s">
        <v>20</v>
      </c>
      <c r="D51" s="115" t="s">
        <v>20</v>
      </c>
      <c r="E51" s="113" t="s">
        <v>74</v>
      </c>
      <c r="F51" s="116" t="s">
        <v>127</v>
      </c>
      <c r="G51" s="113" t="s">
        <v>20</v>
      </c>
      <c r="H51" s="115" t="s">
        <v>20</v>
      </c>
      <c r="I51" s="115">
        <v>0</v>
      </c>
      <c r="J51" s="115">
        <f t="shared" si="2"/>
        <v>8700</v>
      </c>
      <c r="K51" s="115">
        <v>0</v>
      </c>
      <c r="L51" s="115">
        <v>0</v>
      </c>
      <c r="M51" s="115">
        <v>8700</v>
      </c>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row>
    <row r="52" spans="1:51" ht="58.5">
      <c r="A52" s="113">
        <v>10</v>
      </c>
      <c r="B52" s="118" t="s">
        <v>135</v>
      </c>
      <c r="C52" s="115" t="s">
        <v>20</v>
      </c>
      <c r="D52" s="115" t="s">
        <v>20</v>
      </c>
      <c r="E52" s="113" t="s">
        <v>74</v>
      </c>
      <c r="F52" s="116" t="s">
        <v>126</v>
      </c>
      <c r="G52" s="113" t="s">
        <v>20</v>
      </c>
      <c r="H52" s="115" t="s">
        <v>20</v>
      </c>
      <c r="I52" s="115">
        <v>0</v>
      </c>
      <c r="J52" s="115">
        <f t="shared" si="2"/>
        <v>7500</v>
      </c>
      <c r="K52" s="115">
        <v>0</v>
      </c>
      <c r="L52" s="115">
        <v>0</v>
      </c>
      <c r="M52" s="115">
        <v>7500</v>
      </c>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row>
    <row r="53" spans="1:51" ht="39">
      <c r="A53" s="113">
        <v>11</v>
      </c>
      <c r="B53" s="118" t="s">
        <v>45</v>
      </c>
      <c r="C53" s="115" t="s">
        <v>20</v>
      </c>
      <c r="D53" s="115" t="s">
        <v>20</v>
      </c>
      <c r="E53" s="113" t="s">
        <v>74</v>
      </c>
      <c r="F53" s="116" t="s">
        <v>126</v>
      </c>
      <c r="G53" s="113" t="s">
        <v>20</v>
      </c>
      <c r="H53" s="115" t="s">
        <v>20</v>
      </c>
      <c r="I53" s="115">
        <v>0</v>
      </c>
      <c r="J53" s="115">
        <f t="shared" si="2"/>
        <v>8400</v>
      </c>
      <c r="K53" s="115">
        <v>0</v>
      </c>
      <c r="L53" s="115">
        <v>0</v>
      </c>
      <c r="M53" s="115">
        <v>8400</v>
      </c>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row>
    <row r="54" spans="1:51" ht="39">
      <c r="A54" s="113">
        <v>12</v>
      </c>
      <c r="B54" s="118" t="s">
        <v>46</v>
      </c>
      <c r="C54" s="115" t="s">
        <v>20</v>
      </c>
      <c r="D54" s="115" t="s">
        <v>20</v>
      </c>
      <c r="E54" s="113" t="s">
        <v>74</v>
      </c>
      <c r="F54" s="116" t="s">
        <v>128</v>
      </c>
      <c r="G54" s="113" t="s">
        <v>20</v>
      </c>
      <c r="H54" s="115" t="s">
        <v>20</v>
      </c>
      <c r="I54" s="115">
        <v>0</v>
      </c>
      <c r="J54" s="115">
        <f t="shared" si="2"/>
        <v>8800</v>
      </c>
      <c r="K54" s="115">
        <v>0</v>
      </c>
      <c r="L54" s="115">
        <v>0</v>
      </c>
      <c r="M54" s="115">
        <v>8800</v>
      </c>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row>
    <row r="55" spans="1:51" ht="58.5">
      <c r="A55" s="113">
        <v>13</v>
      </c>
      <c r="B55" s="118" t="s">
        <v>47</v>
      </c>
      <c r="C55" s="115" t="s">
        <v>20</v>
      </c>
      <c r="D55" s="115" t="s">
        <v>20</v>
      </c>
      <c r="E55" s="113" t="s">
        <v>74</v>
      </c>
      <c r="F55" s="116" t="s">
        <v>75</v>
      </c>
      <c r="G55" s="113" t="s">
        <v>20</v>
      </c>
      <c r="H55" s="115" t="s">
        <v>20</v>
      </c>
      <c r="I55" s="115">
        <v>0</v>
      </c>
      <c r="J55" s="115">
        <f t="shared" si="2"/>
        <v>7718.39</v>
      </c>
      <c r="K55" s="115">
        <v>0</v>
      </c>
      <c r="L55" s="115">
        <v>0</v>
      </c>
      <c r="M55" s="115">
        <v>7718.39</v>
      </c>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row>
    <row r="56" spans="1:51" ht="39">
      <c r="A56" s="113">
        <v>14</v>
      </c>
      <c r="B56" s="118" t="s">
        <v>43</v>
      </c>
      <c r="C56" s="115" t="s">
        <v>20</v>
      </c>
      <c r="D56" s="115" t="s">
        <v>20</v>
      </c>
      <c r="E56" s="113" t="s">
        <v>74</v>
      </c>
      <c r="F56" s="116" t="s">
        <v>72</v>
      </c>
      <c r="G56" s="113" t="s">
        <v>20</v>
      </c>
      <c r="H56" s="115" t="s">
        <v>20</v>
      </c>
      <c r="I56" s="115">
        <v>0</v>
      </c>
      <c r="J56" s="115">
        <f t="shared" si="2"/>
        <v>6361.2</v>
      </c>
      <c r="K56" s="115">
        <v>0</v>
      </c>
      <c r="L56" s="115">
        <v>0</v>
      </c>
      <c r="M56" s="115">
        <v>6361.2</v>
      </c>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row>
    <row r="57" spans="1:51" ht="58.5">
      <c r="A57" s="113">
        <v>15</v>
      </c>
      <c r="B57" s="118" t="s">
        <v>133</v>
      </c>
      <c r="C57" s="115" t="s">
        <v>20</v>
      </c>
      <c r="D57" s="115" t="s">
        <v>20</v>
      </c>
      <c r="E57" s="113" t="s">
        <v>72</v>
      </c>
      <c r="F57" s="116" t="s">
        <v>51</v>
      </c>
      <c r="G57" s="113" t="s">
        <v>20</v>
      </c>
      <c r="H57" s="115" t="s">
        <v>20</v>
      </c>
      <c r="I57" s="115">
        <v>0</v>
      </c>
      <c r="J57" s="115">
        <f t="shared" si="2"/>
        <v>5900</v>
      </c>
      <c r="K57" s="115">
        <v>0</v>
      </c>
      <c r="L57" s="115">
        <v>0</v>
      </c>
      <c r="M57" s="115">
        <v>5900</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row>
    <row r="58" spans="1:51" ht="58.5">
      <c r="A58" s="113">
        <v>16</v>
      </c>
      <c r="B58" s="118" t="s">
        <v>136</v>
      </c>
      <c r="C58" s="115" t="s">
        <v>20</v>
      </c>
      <c r="D58" s="115" t="s">
        <v>20</v>
      </c>
      <c r="E58" s="113" t="s">
        <v>72</v>
      </c>
      <c r="F58" s="116" t="s">
        <v>51</v>
      </c>
      <c r="G58" s="113" t="s">
        <v>20</v>
      </c>
      <c r="H58" s="115" t="s">
        <v>20</v>
      </c>
      <c r="I58" s="115">
        <v>0</v>
      </c>
      <c r="J58" s="115">
        <f t="shared" si="2"/>
        <v>8100</v>
      </c>
      <c r="K58" s="115">
        <v>0</v>
      </c>
      <c r="L58" s="115">
        <v>8100</v>
      </c>
      <c r="M58" s="115">
        <v>0</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row>
    <row r="59" spans="1:51" ht="58.5">
      <c r="A59" s="113">
        <v>17</v>
      </c>
      <c r="B59" s="118" t="s">
        <v>137</v>
      </c>
      <c r="C59" s="115" t="s">
        <v>20</v>
      </c>
      <c r="D59" s="115" t="s">
        <v>20</v>
      </c>
      <c r="E59" s="113" t="s">
        <v>72</v>
      </c>
      <c r="F59" s="116" t="s">
        <v>51</v>
      </c>
      <c r="G59" s="113" t="s">
        <v>20</v>
      </c>
      <c r="H59" s="115" t="s">
        <v>20</v>
      </c>
      <c r="I59" s="115">
        <v>0</v>
      </c>
      <c r="J59" s="115">
        <f t="shared" si="2"/>
        <v>9181.61</v>
      </c>
      <c r="K59" s="115">
        <v>0</v>
      </c>
      <c r="L59" s="115">
        <v>9181.61</v>
      </c>
      <c r="M59" s="115">
        <v>0</v>
      </c>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row>
    <row r="60" spans="1:51" ht="39">
      <c r="A60" s="113">
        <v>18</v>
      </c>
      <c r="B60" s="118" t="s">
        <v>138</v>
      </c>
      <c r="C60" s="115" t="s">
        <v>20</v>
      </c>
      <c r="D60" s="115" t="s">
        <v>20</v>
      </c>
      <c r="E60" s="113" t="s">
        <v>72</v>
      </c>
      <c r="F60" s="116" t="s">
        <v>51</v>
      </c>
      <c r="G60" s="113" t="s">
        <v>20</v>
      </c>
      <c r="H60" s="115" t="s">
        <v>20</v>
      </c>
      <c r="I60" s="115">
        <v>0</v>
      </c>
      <c r="J60" s="115">
        <f t="shared" si="2"/>
        <v>6700</v>
      </c>
      <c r="K60" s="115">
        <v>0</v>
      </c>
      <c r="L60" s="115">
        <v>6700</v>
      </c>
      <c r="M60" s="115">
        <v>0</v>
      </c>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row>
    <row r="61" spans="1:51" ht="19.5">
      <c r="A61" s="149" t="s">
        <v>27</v>
      </c>
      <c r="B61" s="149"/>
      <c r="C61" s="117" t="s">
        <v>20</v>
      </c>
      <c r="D61" s="117" t="s">
        <v>20</v>
      </c>
      <c r="E61" s="117" t="s">
        <v>20</v>
      </c>
      <c r="F61" s="122" t="s">
        <v>20</v>
      </c>
      <c r="G61" s="117" t="s">
        <v>20</v>
      </c>
      <c r="H61" s="117" t="s">
        <v>20</v>
      </c>
      <c r="I61" s="117">
        <f>SUM(I43:I57)</f>
        <v>2162.67</v>
      </c>
      <c r="J61" s="117">
        <f>SUM(J43:J60)</f>
        <v>168656.95</v>
      </c>
      <c r="K61" s="117">
        <f>SUM(K43:K56)</f>
        <v>0</v>
      </c>
      <c r="L61" s="117">
        <f>SUM(L43:L60)</f>
        <v>23981.61</v>
      </c>
      <c r="M61" s="117">
        <f>SUM(M43:M60)</f>
        <v>144675.34000000003</v>
      </c>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row>
    <row r="62" spans="1:51" ht="20.25">
      <c r="A62" s="152" t="s">
        <v>19</v>
      </c>
      <c r="B62" s="152"/>
      <c r="C62" s="152"/>
      <c r="D62" s="152"/>
      <c r="E62" s="152"/>
      <c r="F62" s="152"/>
      <c r="G62" s="152"/>
      <c r="H62" s="152"/>
      <c r="I62" s="152"/>
      <c r="J62" s="152"/>
      <c r="K62" s="152"/>
      <c r="L62" s="152"/>
      <c r="M62" s="152"/>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row>
    <row r="63" spans="1:43" s="36" customFormat="1" ht="19.5">
      <c r="A63" s="113" t="s">
        <v>13</v>
      </c>
      <c r="B63" s="113" t="s">
        <v>13</v>
      </c>
      <c r="C63" s="124" t="s">
        <v>13</v>
      </c>
      <c r="D63" s="124" t="s">
        <v>13</v>
      </c>
      <c r="E63" s="113" t="s">
        <v>13</v>
      </c>
      <c r="F63" s="116" t="s">
        <v>13</v>
      </c>
      <c r="G63" s="115" t="s">
        <v>13</v>
      </c>
      <c r="H63" s="115" t="s">
        <v>13</v>
      </c>
      <c r="I63" s="115"/>
      <c r="J63" s="115" t="s">
        <v>13</v>
      </c>
      <c r="K63" s="120" t="s">
        <v>13</v>
      </c>
      <c r="L63" s="120" t="s">
        <v>13</v>
      </c>
      <c r="M63" s="115" t="s">
        <v>13</v>
      </c>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row>
    <row r="64" spans="1:51" ht="19.5">
      <c r="A64" s="149" t="s">
        <v>56</v>
      </c>
      <c r="B64" s="149"/>
      <c r="C64" s="117" t="s">
        <v>20</v>
      </c>
      <c r="D64" s="117" t="s">
        <v>20</v>
      </c>
      <c r="E64" s="117" t="s">
        <v>20</v>
      </c>
      <c r="F64" s="122" t="s">
        <v>20</v>
      </c>
      <c r="G64" s="117">
        <f>G34+G38+G41</f>
        <v>2221546.2800000003</v>
      </c>
      <c r="H64" s="117">
        <f>H34+H38+H41</f>
        <v>1806034.29</v>
      </c>
      <c r="I64" s="117">
        <f>I61+I38+I34+I41</f>
        <v>286687.28</v>
      </c>
      <c r="J64" s="117">
        <f>J61+J41+J38+J34</f>
        <v>1654444.77</v>
      </c>
      <c r="K64" s="117">
        <f>K61+K38+K34+K41</f>
        <v>7643.18</v>
      </c>
      <c r="L64" s="117">
        <f>L61+L38+L34+L41</f>
        <v>900000</v>
      </c>
      <c r="M64" s="117">
        <f>M61+M41+M38+M34</f>
        <v>746801.5900000001</v>
      </c>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row>
    <row r="65" spans="1:51" ht="26.25" customHeight="1">
      <c r="A65" s="154" t="s">
        <v>57</v>
      </c>
      <c r="B65" s="154"/>
      <c r="C65" s="113" t="s">
        <v>20</v>
      </c>
      <c r="D65" s="113" t="s">
        <v>20</v>
      </c>
      <c r="E65" s="113" t="s">
        <v>20</v>
      </c>
      <c r="F65" s="116" t="s">
        <v>20</v>
      </c>
      <c r="G65" s="115" t="s">
        <v>20</v>
      </c>
      <c r="H65" s="120" t="s">
        <v>20</v>
      </c>
      <c r="I65" s="120" t="s">
        <v>20</v>
      </c>
      <c r="J65" s="115">
        <f>K65+L65</f>
        <v>900000</v>
      </c>
      <c r="K65" s="115">
        <v>0</v>
      </c>
      <c r="L65" s="115">
        <f>L61+L41+L38+L34</f>
        <v>900000</v>
      </c>
      <c r="M65" s="115" t="s">
        <v>20</v>
      </c>
      <c r="N65" s="17"/>
      <c r="O65" s="17"/>
      <c r="P65" s="17"/>
      <c r="Q65" s="101"/>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row>
    <row r="66" spans="1:51" ht="54.75" customHeight="1">
      <c r="A66" s="154" t="s">
        <v>58</v>
      </c>
      <c r="B66" s="154"/>
      <c r="C66" s="113" t="s">
        <v>20</v>
      </c>
      <c r="D66" s="113" t="s">
        <v>20</v>
      </c>
      <c r="E66" s="113" t="s">
        <v>20</v>
      </c>
      <c r="F66" s="116" t="s">
        <v>20</v>
      </c>
      <c r="G66" s="115" t="s">
        <v>20</v>
      </c>
      <c r="H66" s="120" t="s">
        <v>20</v>
      </c>
      <c r="I66" s="120" t="s">
        <v>20</v>
      </c>
      <c r="J66" s="115">
        <f>J67+J68</f>
        <v>754444.77</v>
      </c>
      <c r="K66" s="115">
        <f>K67+K68</f>
        <v>7643.18</v>
      </c>
      <c r="L66" s="115" t="s">
        <v>20</v>
      </c>
      <c r="M66" s="115">
        <f>M67+M68</f>
        <v>746801.5900000001</v>
      </c>
      <c r="N66" s="17"/>
      <c r="O66" s="17"/>
      <c r="P66" s="17"/>
      <c r="Q66" s="101"/>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row>
    <row r="67" spans="1:51" ht="21" customHeight="1">
      <c r="A67" s="154" t="s">
        <v>55</v>
      </c>
      <c r="B67" s="154"/>
      <c r="C67" s="113" t="s">
        <v>20</v>
      </c>
      <c r="D67" s="113" t="s">
        <v>20</v>
      </c>
      <c r="E67" s="113" t="s">
        <v>20</v>
      </c>
      <c r="F67" s="116" t="s">
        <v>20</v>
      </c>
      <c r="G67" s="115" t="s">
        <v>20</v>
      </c>
      <c r="H67" s="120" t="s">
        <v>20</v>
      </c>
      <c r="I67" s="120" t="s">
        <v>20</v>
      </c>
      <c r="J67" s="115">
        <f>M67</f>
        <v>421540.07</v>
      </c>
      <c r="K67" s="115">
        <v>0</v>
      </c>
      <c r="L67" s="115" t="s">
        <v>20</v>
      </c>
      <c r="M67" s="115">
        <v>421540.07</v>
      </c>
      <c r="N67" s="17"/>
      <c r="O67" s="17"/>
      <c r="P67" s="17"/>
      <c r="Q67" s="100"/>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row>
    <row r="68" spans="1:51" ht="22.5" customHeight="1">
      <c r="A68" s="154" t="s">
        <v>54</v>
      </c>
      <c r="B68" s="154"/>
      <c r="C68" s="113" t="s">
        <v>20</v>
      </c>
      <c r="D68" s="113" t="s">
        <v>20</v>
      </c>
      <c r="E68" s="113" t="s">
        <v>20</v>
      </c>
      <c r="F68" s="116" t="s">
        <v>20</v>
      </c>
      <c r="G68" s="115" t="s">
        <v>20</v>
      </c>
      <c r="H68" s="120" t="s">
        <v>20</v>
      </c>
      <c r="I68" s="120" t="s">
        <v>20</v>
      </c>
      <c r="J68" s="115">
        <f>K68+M68</f>
        <v>332904.7</v>
      </c>
      <c r="K68" s="115">
        <f>K64</f>
        <v>7643.18</v>
      </c>
      <c r="L68" s="115" t="s">
        <v>20</v>
      </c>
      <c r="M68" s="115">
        <f>332904.7-7643.18</f>
        <v>325261.52</v>
      </c>
      <c r="N68" s="17"/>
      <c r="O68" s="17"/>
      <c r="P68" s="17"/>
      <c r="Q68" s="100"/>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row>
    <row r="69" spans="1:51" s="30" customFormat="1" ht="23.25">
      <c r="A69" s="109" t="s">
        <v>53</v>
      </c>
      <c r="B69" s="109"/>
      <c r="C69" s="123"/>
      <c r="D69" s="123"/>
      <c r="E69" s="123"/>
      <c r="F69" s="125"/>
      <c r="G69" s="123"/>
      <c r="H69" s="123"/>
      <c r="I69" s="123"/>
      <c r="J69" s="123"/>
      <c r="K69" s="109"/>
      <c r="L69" s="126"/>
      <c r="M69" s="127"/>
      <c r="N69" s="31"/>
      <c r="O69" s="31"/>
      <c r="P69" s="31"/>
      <c r="Q69" s="104"/>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row>
    <row r="70" spans="2:51" ht="23.25">
      <c r="B70" s="13"/>
      <c r="C70" s="9"/>
      <c r="D70" s="9"/>
      <c r="E70" s="9"/>
      <c r="F70" s="27"/>
      <c r="G70" s="9"/>
      <c r="H70" s="10"/>
      <c r="I70" s="8"/>
      <c r="K70" s="22"/>
      <c r="L70" s="24"/>
      <c r="M70" s="16"/>
      <c r="N70" s="17"/>
      <c r="O70" s="17"/>
      <c r="P70" s="17"/>
      <c r="Q70" s="100"/>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row>
    <row r="71" spans="2:51" ht="23.25">
      <c r="B71" s="109" t="s">
        <v>139</v>
      </c>
      <c r="C71" s="123"/>
      <c r="D71" s="123"/>
      <c r="E71" s="123"/>
      <c r="F71" s="125"/>
      <c r="G71" s="123"/>
      <c r="H71" s="123"/>
      <c r="I71" s="123"/>
      <c r="J71" s="128"/>
      <c r="K71" s="129" t="s">
        <v>140</v>
      </c>
      <c r="L71" s="128"/>
      <c r="M71" s="130"/>
      <c r="N71" s="17"/>
      <c r="O71" s="17"/>
      <c r="P71" s="17"/>
      <c r="Q71" s="100"/>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row>
    <row r="72" spans="2:51" ht="23.25">
      <c r="B72" s="15"/>
      <c r="C72" s="11"/>
      <c r="D72" s="11"/>
      <c r="E72" s="11"/>
      <c r="F72" s="28"/>
      <c r="G72" s="11"/>
      <c r="H72" s="8"/>
      <c r="I72" s="8"/>
      <c r="J72" s="107"/>
      <c r="L72" s="24"/>
      <c r="M72" s="12"/>
      <c r="N72" s="17"/>
      <c r="O72" s="17"/>
      <c r="P72" s="17"/>
      <c r="Q72" s="100"/>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2:51" ht="23.25">
      <c r="B73" s="13"/>
      <c r="C73" s="9"/>
      <c r="D73" s="9"/>
      <c r="E73" s="9"/>
      <c r="F73" s="27"/>
      <c r="G73" s="9"/>
      <c r="H73" s="10"/>
      <c r="I73" s="10"/>
      <c r="L73" s="24"/>
      <c r="M73" s="20"/>
      <c r="N73" s="17"/>
      <c r="O73" s="17"/>
      <c r="P73" s="17"/>
      <c r="Q73" s="100"/>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row>
    <row r="74" spans="2:51" ht="23.25">
      <c r="B74" s="15"/>
      <c r="C74" s="11"/>
      <c r="D74" s="11"/>
      <c r="E74" s="11"/>
      <c r="F74" s="28"/>
      <c r="G74" s="11"/>
      <c r="H74" s="8"/>
      <c r="I74" s="8"/>
      <c r="N74" s="17"/>
      <c r="O74" s="17"/>
      <c r="P74" s="17"/>
      <c r="Q74" s="100"/>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row>
    <row r="75" spans="2:51" ht="28.5">
      <c r="B75" s="14"/>
      <c r="C75" s="8"/>
      <c r="D75" s="8"/>
      <c r="E75" s="8"/>
      <c r="F75" s="29"/>
      <c r="G75" s="8"/>
      <c r="H75" s="8"/>
      <c r="I75" s="8"/>
      <c r="M75" s="108"/>
      <c r="N75" s="17"/>
      <c r="O75" s="17"/>
      <c r="P75" s="17"/>
      <c r="Q75" s="100"/>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row>
    <row r="76" spans="14:51" ht="23.25">
      <c r="N76" s="17"/>
      <c r="O76" s="17"/>
      <c r="P76" s="17"/>
      <c r="Q76" s="100"/>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row>
  </sheetData>
  <sheetProtection/>
  <mergeCells count="41">
    <mergeCell ref="A68:B68"/>
    <mergeCell ref="A65:B65"/>
    <mergeCell ref="A67:B67"/>
    <mergeCell ref="A66:B66"/>
    <mergeCell ref="A39:M39"/>
    <mergeCell ref="A42:M42"/>
    <mergeCell ref="A62:M62"/>
    <mergeCell ref="A64:B64"/>
    <mergeCell ref="A61:B61"/>
    <mergeCell ref="A24:M24"/>
    <mergeCell ref="B35:M35"/>
    <mergeCell ref="A34:B34"/>
    <mergeCell ref="A38:B38"/>
    <mergeCell ref="E20:E22"/>
    <mergeCell ref="F20:F22"/>
    <mergeCell ref="C18:K18"/>
    <mergeCell ref="A19:A22"/>
    <mergeCell ref="B19:B22"/>
    <mergeCell ref="C19:C22"/>
    <mergeCell ref="D19:D22"/>
    <mergeCell ref="E19:F19"/>
    <mergeCell ref="G19:H19"/>
    <mergeCell ref="I19:I22"/>
    <mergeCell ref="J19:M19"/>
    <mergeCell ref="G20:G22"/>
    <mergeCell ref="H20:H22"/>
    <mergeCell ref="J20:J22"/>
    <mergeCell ref="K20:M20"/>
    <mergeCell ref="K21:K22"/>
    <mergeCell ref="L21:M21"/>
    <mergeCell ref="E13:H13"/>
    <mergeCell ref="K4:M4"/>
    <mergeCell ref="K6:M6"/>
    <mergeCell ref="K11:M11"/>
    <mergeCell ref="E10:H10"/>
    <mergeCell ref="K8:M8"/>
    <mergeCell ref="E4:H4"/>
    <mergeCell ref="E6:H6"/>
    <mergeCell ref="E8:H8"/>
    <mergeCell ref="E11:H11"/>
    <mergeCell ref="E12:H12"/>
  </mergeCells>
  <printOptions/>
  <pageMargins left="0.5118110236220472" right="0.5118110236220472" top="1.3385826771653544" bottom="0.5511811023622047" header="0.31496062992125984" footer="0.31496062992125984"/>
  <pageSetup horizontalDpi="600" verticalDpi="600" orientation="landscape" paperSize="9" scale="47" r:id="rId1"/>
  <rowBreaks count="1" manualBreakCount="1">
    <brk id="34" max="12" man="1"/>
  </rowBreaks>
</worksheet>
</file>

<file path=xl/worksheets/sheet2.xml><?xml version="1.0" encoding="utf-8"?>
<worksheet xmlns="http://schemas.openxmlformats.org/spreadsheetml/2006/main" xmlns:r="http://schemas.openxmlformats.org/officeDocument/2006/relationships">
  <sheetPr>
    <pageSetUpPr fitToPage="1"/>
  </sheetPr>
  <dimension ref="A1:Y49"/>
  <sheetViews>
    <sheetView zoomScale="50" zoomScaleNormal="50" zoomScalePageLayoutView="0" workbookViewId="0" topLeftCell="A16">
      <selection activeCell="A24" sqref="A24:B24"/>
    </sheetView>
  </sheetViews>
  <sheetFormatPr defaultColWidth="9.140625" defaultRowHeight="15"/>
  <cols>
    <col min="1" max="1" width="6.00390625" style="39" customWidth="1"/>
    <col min="2" max="2" width="17.57421875" style="39" customWidth="1"/>
    <col min="3" max="3" width="13.140625" style="39" customWidth="1"/>
    <col min="4" max="4" width="11.421875" style="39" customWidth="1"/>
    <col min="5" max="5" width="17.140625" style="39" customWidth="1"/>
    <col min="6" max="6" width="11.57421875" style="39" customWidth="1"/>
    <col min="7" max="7" width="11.00390625" style="39" customWidth="1"/>
    <col min="8" max="8" width="91.57421875" style="39" customWidth="1"/>
    <col min="9" max="9" width="16.7109375" style="38" customWidth="1"/>
    <col min="10" max="10" width="9.140625" style="38" customWidth="1"/>
    <col min="11" max="16384" width="9.140625" style="39" customWidth="1"/>
  </cols>
  <sheetData>
    <row r="1" spans="1:9" ht="15.75">
      <c r="A1" s="157" t="s">
        <v>106</v>
      </c>
      <c r="B1" s="158"/>
      <c r="C1" s="158"/>
      <c r="D1" s="158"/>
      <c r="E1" s="158"/>
      <c r="F1" s="158"/>
      <c r="G1" s="158"/>
      <c r="H1" s="158"/>
      <c r="I1" s="159"/>
    </row>
    <row r="2" spans="1:9" ht="15.75">
      <c r="A2" s="160" t="s">
        <v>2</v>
      </c>
      <c r="B2" s="163" t="s">
        <v>0</v>
      </c>
      <c r="C2" s="163" t="s">
        <v>3</v>
      </c>
      <c r="D2" s="163" t="s">
        <v>105</v>
      </c>
      <c r="E2" s="157" t="s">
        <v>4</v>
      </c>
      <c r="F2" s="159"/>
      <c r="G2" s="163" t="s">
        <v>104</v>
      </c>
      <c r="H2" s="163" t="s">
        <v>103</v>
      </c>
      <c r="I2" s="163" t="s">
        <v>102</v>
      </c>
    </row>
    <row r="3" spans="1:9" ht="31.5">
      <c r="A3" s="161"/>
      <c r="B3" s="164"/>
      <c r="C3" s="164"/>
      <c r="D3" s="164"/>
      <c r="E3" s="40" t="s">
        <v>101</v>
      </c>
      <c r="F3" s="40" t="s">
        <v>100</v>
      </c>
      <c r="G3" s="164"/>
      <c r="H3" s="164"/>
      <c r="I3" s="166"/>
    </row>
    <row r="4" spans="1:9" ht="15.75">
      <c r="A4" s="161"/>
      <c r="B4" s="164"/>
      <c r="C4" s="164"/>
      <c r="D4" s="164"/>
      <c r="E4" s="40" t="s">
        <v>99</v>
      </c>
      <c r="F4" s="40" t="s">
        <v>99</v>
      </c>
      <c r="G4" s="164"/>
      <c r="H4" s="164"/>
      <c r="I4" s="166"/>
    </row>
    <row r="5" spans="1:9" ht="15.75">
      <c r="A5" s="162"/>
      <c r="B5" s="165"/>
      <c r="C5" s="165"/>
      <c r="D5" s="165"/>
      <c r="E5" s="40" t="s">
        <v>98</v>
      </c>
      <c r="F5" s="40" t="s">
        <v>97</v>
      </c>
      <c r="G5" s="165"/>
      <c r="H5" s="165"/>
      <c r="I5" s="167"/>
    </row>
    <row r="6" spans="1:9" ht="15.75">
      <c r="A6" s="41">
        <v>1</v>
      </c>
      <c r="B6" s="42">
        <v>2</v>
      </c>
      <c r="C6" s="43">
        <v>3</v>
      </c>
      <c r="D6" s="44">
        <v>4</v>
      </c>
      <c r="E6" s="40">
        <v>5</v>
      </c>
      <c r="F6" s="40">
        <v>6</v>
      </c>
      <c r="G6" s="44">
        <v>7</v>
      </c>
      <c r="H6" s="40">
        <v>8</v>
      </c>
      <c r="I6" s="45">
        <v>9</v>
      </c>
    </row>
    <row r="7" spans="1:9" ht="323.25" customHeight="1">
      <c r="A7" s="46">
        <v>1</v>
      </c>
      <c r="B7" s="47" t="s">
        <v>9</v>
      </c>
      <c r="C7" s="48">
        <f>'.01.19'!C25</f>
        <v>610</v>
      </c>
      <c r="D7" s="44" t="s">
        <v>93</v>
      </c>
      <c r="E7" s="49" t="str">
        <f>'.01.19'!E25</f>
        <v>Перех. с 2018г.</v>
      </c>
      <c r="F7" s="49" t="str">
        <f>'.01.19'!F25</f>
        <v>март              2019 г.</v>
      </c>
      <c r="G7" s="50">
        <f>'.01.19'!H25/'.01.19'!C25</f>
        <v>304.1297213114754</v>
      </c>
      <c r="H7" s="51" t="s">
        <v>96</v>
      </c>
      <c r="I7" s="40" t="s">
        <v>87</v>
      </c>
    </row>
    <row r="8" spans="1:9" ht="324" customHeight="1">
      <c r="A8" s="44">
        <v>2</v>
      </c>
      <c r="B8" s="52" t="s">
        <v>10</v>
      </c>
      <c r="C8" s="48">
        <f>'.01.19'!C26</f>
        <v>601</v>
      </c>
      <c r="D8" s="44" t="s">
        <v>93</v>
      </c>
      <c r="E8" s="49" t="str">
        <f>'.01.19'!E26</f>
        <v>Перех. с 2018г.</v>
      </c>
      <c r="F8" s="49" t="str">
        <f>'.01.19'!F26</f>
        <v>март           2019 г.</v>
      </c>
      <c r="G8" s="50">
        <f>'.01.19'!H26/'.01.19'!C26</f>
        <v>328.65357737104824</v>
      </c>
      <c r="H8" s="53" t="s">
        <v>95</v>
      </c>
      <c r="I8" s="40" t="s">
        <v>87</v>
      </c>
    </row>
    <row r="9" spans="1:9" ht="324" customHeight="1">
      <c r="A9" s="44">
        <v>3</v>
      </c>
      <c r="B9" s="54" t="s">
        <v>8</v>
      </c>
      <c r="C9" s="48">
        <f>'.01.19'!C27</f>
        <v>712</v>
      </c>
      <c r="D9" s="55" t="s">
        <v>93</v>
      </c>
      <c r="E9" s="49" t="str">
        <f>'.01.19'!E27</f>
        <v>Перех. с 2018г.</v>
      </c>
      <c r="F9" s="49" t="str">
        <f>'.01.19'!F27</f>
        <v>июнь            2019 г.</v>
      </c>
      <c r="G9" s="50">
        <f>'.01.19'!H27/'.01.19'!C27</f>
        <v>270.26058988764044</v>
      </c>
      <c r="H9" s="53" t="s">
        <v>94</v>
      </c>
      <c r="I9" s="40" t="s">
        <v>87</v>
      </c>
    </row>
    <row r="10" spans="1:9" ht="409.5" customHeight="1">
      <c r="A10" s="44">
        <v>4</v>
      </c>
      <c r="B10" s="56" t="s">
        <v>37</v>
      </c>
      <c r="C10" s="48">
        <f>'.01.19'!C28</f>
        <v>715</v>
      </c>
      <c r="D10" s="55" t="s">
        <v>93</v>
      </c>
      <c r="E10" s="49" t="str">
        <f>'.01.19'!E28</f>
        <v>март 2019 г.</v>
      </c>
      <c r="F10" s="49" t="str">
        <f>'.01.19'!F28</f>
        <v>июнь          2019 г.</v>
      </c>
      <c r="G10" s="50">
        <f>'.01.19'!H28/'.01.19'!C28</f>
        <v>210.11651748251748</v>
      </c>
      <c r="H10" s="57" t="s">
        <v>92</v>
      </c>
      <c r="I10" s="40" t="s">
        <v>87</v>
      </c>
    </row>
    <row r="11" spans="1:9" ht="409.5" customHeight="1">
      <c r="A11" s="44">
        <v>5</v>
      </c>
      <c r="B11" s="56" t="s">
        <v>7</v>
      </c>
      <c r="C11" s="48">
        <f>'.01.19'!C29</f>
        <v>1717</v>
      </c>
      <c r="D11" s="40" t="s">
        <v>107</v>
      </c>
      <c r="E11" s="49" t="str">
        <f>'.01.19'!E29</f>
        <v>июль         2019 г.</v>
      </c>
      <c r="F11" s="49" t="str">
        <f>'.01.19'!F29</f>
        <v>сентябрь 2019</v>
      </c>
      <c r="G11" s="50">
        <f>'.01.19'!H29/'.01.19'!C29</f>
        <v>159.3179965055329</v>
      </c>
      <c r="H11" s="53" t="s">
        <v>91</v>
      </c>
      <c r="I11" s="40" t="s">
        <v>132</v>
      </c>
    </row>
    <row r="12" spans="1:9" ht="409.5" customHeight="1">
      <c r="A12" s="44">
        <v>6</v>
      </c>
      <c r="B12" s="56" t="s">
        <v>38</v>
      </c>
      <c r="C12" s="48">
        <f>'.01.19'!C30</f>
        <v>514</v>
      </c>
      <c r="D12" s="44" t="s">
        <v>108</v>
      </c>
      <c r="E12" s="49" t="str">
        <f>'.01.19'!E30</f>
        <v>апрель      2019 г.</v>
      </c>
      <c r="F12" s="49" t="str">
        <f>'.01.19'!F30</f>
        <v>июнь        2019 г.</v>
      </c>
      <c r="G12" s="50">
        <f>'.01.19'!H30/'.01.19'!C30</f>
        <v>242.5486381322957</v>
      </c>
      <c r="H12" s="57" t="s">
        <v>90</v>
      </c>
      <c r="I12" s="40" t="s">
        <v>87</v>
      </c>
    </row>
    <row r="13" spans="1:9" ht="409.5" customHeight="1">
      <c r="A13" s="44">
        <v>7</v>
      </c>
      <c r="B13" s="56" t="s">
        <v>39</v>
      </c>
      <c r="C13" s="48">
        <f>'.01.19'!C31</f>
        <v>1266</v>
      </c>
      <c r="D13" s="44" t="s">
        <v>109</v>
      </c>
      <c r="E13" s="49" t="str">
        <f>'.01.19'!E31</f>
        <v>июнь        2019 г.</v>
      </c>
      <c r="F13" s="49" t="str">
        <f>'.01.19'!F31</f>
        <v>сентябрь       2019 г.</v>
      </c>
      <c r="G13" s="50">
        <f>'.01.19'!H31/'.01.19'!C31</f>
        <v>108.20695102685625</v>
      </c>
      <c r="H13" s="57" t="s">
        <v>89</v>
      </c>
      <c r="I13" s="40" t="s">
        <v>87</v>
      </c>
    </row>
    <row r="14" spans="1:9" ht="409.5" customHeight="1">
      <c r="A14" s="44">
        <v>8</v>
      </c>
      <c r="B14" s="56" t="s">
        <v>40</v>
      </c>
      <c r="C14" s="48">
        <f>'.01.19'!C32</f>
        <v>933</v>
      </c>
      <c r="D14" s="44" t="s">
        <v>108</v>
      </c>
      <c r="E14" s="49" t="str">
        <f>'.01.19'!E32</f>
        <v>июль         2019 г.</v>
      </c>
      <c r="F14" s="49" t="str">
        <f>'.01.19'!F32</f>
        <v>сентябрь     2019 г.</v>
      </c>
      <c r="G14" s="50">
        <f>'.01.19'!H32/'.01.19'!C32</f>
        <v>282.7502679528403</v>
      </c>
      <c r="H14" s="57" t="s">
        <v>88</v>
      </c>
      <c r="I14" s="40" t="s">
        <v>87</v>
      </c>
    </row>
    <row r="15" spans="1:9" ht="409.5" customHeight="1">
      <c r="A15" s="44">
        <v>9</v>
      </c>
      <c r="B15" s="56" t="s">
        <v>41</v>
      </c>
      <c r="C15" s="48">
        <f>'.01.19'!C33</f>
        <v>225</v>
      </c>
      <c r="D15" s="44" t="s">
        <v>108</v>
      </c>
      <c r="E15" s="49" t="str">
        <f>'.01.19'!E33</f>
        <v>июль         2019 г.</v>
      </c>
      <c r="F15" s="49" t="str">
        <f>'.01.19'!F33</f>
        <v>сентябрь     2019 г.</v>
      </c>
      <c r="G15" s="50">
        <f>'.01.19'!H33/'.01.19'!C33</f>
        <v>165.59555555555556</v>
      </c>
      <c r="H15" s="57" t="s">
        <v>86</v>
      </c>
      <c r="I15" s="40" t="s">
        <v>87</v>
      </c>
    </row>
    <row r="16" spans="1:25" ht="324" customHeight="1">
      <c r="A16" s="46">
        <v>10</v>
      </c>
      <c r="B16" s="58" t="s">
        <v>85</v>
      </c>
      <c r="C16" s="48" t="s">
        <v>20</v>
      </c>
      <c r="D16" s="44" t="s">
        <v>84</v>
      </c>
      <c r="E16" s="49" t="e">
        <f>'.01.19'!#REF!</f>
        <v>#REF!</v>
      </c>
      <c r="F16" s="37" t="s">
        <v>76</v>
      </c>
      <c r="G16" s="50"/>
      <c r="H16" s="59" t="s">
        <v>83</v>
      </c>
      <c r="I16" s="40" t="s">
        <v>79</v>
      </c>
      <c r="K16" s="38"/>
      <c r="L16" s="38"/>
      <c r="M16" s="38"/>
      <c r="N16" s="38"/>
      <c r="O16" s="38"/>
      <c r="P16" s="38"/>
      <c r="Q16" s="38"/>
      <c r="R16" s="38"/>
      <c r="S16" s="38"/>
      <c r="T16" s="38"/>
      <c r="U16" s="38"/>
      <c r="V16" s="38"/>
      <c r="W16" s="38"/>
      <c r="X16" s="38"/>
      <c r="Y16" s="38"/>
    </row>
    <row r="17" spans="1:9" ht="324" customHeight="1">
      <c r="A17" s="44">
        <v>11</v>
      </c>
      <c r="B17" s="58" t="s">
        <v>82</v>
      </c>
      <c r="C17" s="48" t="s">
        <v>20</v>
      </c>
      <c r="D17" s="44" t="s">
        <v>81</v>
      </c>
      <c r="E17" s="49" t="e">
        <f>'.01.19'!#REF!</f>
        <v>#REF!</v>
      </c>
      <c r="F17" s="37" t="s">
        <v>76</v>
      </c>
      <c r="G17" s="50"/>
      <c r="H17" s="59" t="s">
        <v>80</v>
      </c>
      <c r="I17" s="40" t="s">
        <v>79</v>
      </c>
    </row>
    <row r="19" spans="1:9" ht="15.75">
      <c r="A19" s="60"/>
      <c r="B19" s="60"/>
      <c r="C19" s="60"/>
      <c r="D19" s="60"/>
      <c r="E19" s="60"/>
      <c r="F19" s="60"/>
      <c r="G19" s="60"/>
      <c r="H19" s="61"/>
      <c r="I19" s="62"/>
    </row>
    <row r="20" spans="1:9" ht="15.75">
      <c r="A20" s="155" t="s">
        <v>78</v>
      </c>
      <c r="B20" s="155"/>
      <c r="C20" s="155"/>
      <c r="D20" s="155"/>
      <c r="E20" s="168" t="s">
        <v>77</v>
      </c>
      <c r="F20" s="168"/>
      <c r="G20" s="63"/>
      <c r="H20" s="61"/>
      <c r="I20" s="64"/>
    </row>
    <row r="21" spans="1:9" ht="15.75">
      <c r="A21" s="63"/>
      <c r="B21" s="65"/>
      <c r="C21" s="66"/>
      <c r="D21" s="66"/>
      <c r="E21" s="66"/>
      <c r="F21" s="66"/>
      <c r="G21" s="66"/>
      <c r="H21" s="61"/>
      <c r="I21" s="64"/>
    </row>
    <row r="22" spans="1:9" ht="15.75">
      <c r="A22" s="63"/>
      <c r="B22" s="65"/>
      <c r="C22" s="66"/>
      <c r="D22" s="66"/>
      <c r="E22" s="156"/>
      <c r="F22" s="156"/>
      <c r="G22" s="66"/>
      <c r="H22" s="61"/>
      <c r="I22" s="64"/>
    </row>
    <row r="23" spans="1:9" ht="15.75">
      <c r="A23" s="155"/>
      <c r="B23" s="155"/>
      <c r="C23" s="66"/>
      <c r="D23" s="66"/>
      <c r="E23" s="156"/>
      <c r="F23" s="156"/>
      <c r="G23" s="66"/>
      <c r="H23" s="61"/>
      <c r="I23" s="64"/>
    </row>
    <row r="24" spans="1:9" ht="15.75">
      <c r="A24" s="155"/>
      <c r="B24" s="155"/>
      <c r="C24" s="66"/>
      <c r="D24" s="66"/>
      <c r="E24" s="156"/>
      <c r="F24" s="156"/>
      <c r="G24" s="66"/>
      <c r="H24" s="61"/>
      <c r="I24" s="64"/>
    </row>
    <row r="25" ht="15.75">
      <c r="H25" s="61"/>
    </row>
    <row r="26" ht="15.75">
      <c r="H26" s="61"/>
    </row>
    <row r="27" ht="15.75">
      <c r="H27" s="61"/>
    </row>
    <row r="28" ht="15.75">
      <c r="H28" s="61"/>
    </row>
    <row r="29" ht="15.75">
      <c r="H29" s="61"/>
    </row>
    <row r="30" ht="15.75">
      <c r="H30" s="61"/>
    </row>
    <row r="31" ht="15.75">
      <c r="H31" s="61"/>
    </row>
    <row r="32" ht="15.75">
      <c r="H32" s="61"/>
    </row>
    <row r="33" ht="15.75">
      <c r="H33" s="61"/>
    </row>
    <row r="34" ht="15.75">
      <c r="H34" s="61"/>
    </row>
    <row r="35" ht="15.75">
      <c r="H35" s="67"/>
    </row>
    <row r="37" ht="15.75">
      <c r="H37" s="61"/>
    </row>
    <row r="38" ht="15.75">
      <c r="H38" s="61"/>
    </row>
    <row r="39" ht="15.75">
      <c r="H39" s="61"/>
    </row>
    <row r="40" ht="15.75">
      <c r="H40" s="61"/>
    </row>
    <row r="41" ht="15.75">
      <c r="H41" s="61"/>
    </row>
    <row r="42" ht="15.75">
      <c r="H42" s="61"/>
    </row>
    <row r="43" ht="15.75">
      <c r="H43" s="61"/>
    </row>
    <row r="44" ht="15.75">
      <c r="H44" s="61"/>
    </row>
    <row r="45" ht="15.75">
      <c r="H45" s="61"/>
    </row>
    <row r="46" ht="15.75">
      <c r="H46" s="61"/>
    </row>
    <row r="47" ht="15.75">
      <c r="H47" s="61"/>
    </row>
    <row r="48" ht="15.75">
      <c r="H48" s="61"/>
    </row>
    <row r="49" ht="15.75">
      <c r="H49" s="67"/>
    </row>
  </sheetData>
  <sheetProtection/>
  <mergeCells count="16">
    <mergeCell ref="A24:B24"/>
    <mergeCell ref="E24:F24"/>
    <mergeCell ref="A1:I1"/>
    <mergeCell ref="A2:A5"/>
    <mergeCell ref="B2:B5"/>
    <mergeCell ref="C2:C5"/>
    <mergeCell ref="D2:D5"/>
    <mergeCell ref="E2:F2"/>
    <mergeCell ref="G2:G5"/>
    <mergeCell ref="H2:H5"/>
    <mergeCell ref="I2:I5"/>
    <mergeCell ref="A20:D20"/>
    <mergeCell ref="E20:F20"/>
    <mergeCell ref="E22:F22"/>
    <mergeCell ref="A23:B23"/>
    <mergeCell ref="E23:F23"/>
  </mergeCells>
  <printOptions/>
  <pageMargins left="0.11811023622047245" right="0.11811023622047245" top="0.15748031496062992" bottom="0.15748031496062992" header="0.31496062992125984" footer="0.31496062992125984"/>
  <pageSetup fitToHeight="10"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G37"/>
  <sheetViews>
    <sheetView zoomScale="80" zoomScaleNormal="80" zoomScalePageLayoutView="0" workbookViewId="0" topLeftCell="A1">
      <selection activeCell="A1" sqref="A1:G16"/>
    </sheetView>
  </sheetViews>
  <sheetFormatPr defaultColWidth="9.140625" defaultRowHeight="15"/>
  <cols>
    <col min="2" max="2" width="65.8515625" style="0" customWidth="1"/>
    <col min="3" max="3" width="10.28125" style="0" customWidth="1"/>
    <col min="4" max="4" width="14.7109375" style="0" customWidth="1"/>
    <col min="5" max="5" width="11.8515625" style="0" customWidth="1"/>
    <col min="6" max="7" width="11.57421875" style="0" customWidth="1"/>
  </cols>
  <sheetData>
    <row r="1" spans="1:7" ht="23.25" customHeight="1" thickBot="1">
      <c r="A1" s="171" t="s">
        <v>117</v>
      </c>
      <c r="B1" s="171"/>
      <c r="C1" s="171"/>
      <c r="D1" s="171"/>
      <c r="E1" s="171"/>
      <c r="F1" s="171"/>
      <c r="G1" s="171"/>
    </row>
    <row r="2" spans="1:7" ht="56.25">
      <c r="A2" s="86"/>
      <c r="B2" s="87"/>
      <c r="C2" s="87"/>
      <c r="D2" s="73" t="s">
        <v>112</v>
      </c>
      <c r="E2" s="73" t="s">
        <v>113</v>
      </c>
      <c r="F2" s="73" t="s">
        <v>114</v>
      </c>
      <c r="G2" s="74" t="s">
        <v>115</v>
      </c>
    </row>
    <row r="3" spans="1:7" ht="18.75">
      <c r="A3" s="88"/>
      <c r="B3" s="89"/>
      <c r="C3" s="89">
        <v>100</v>
      </c>
      <c r="D3" s="68">
        <v>10</v>
      </c>
      <c r="E3" s="68">
        <v>40</v>
      </c>
      <c r="F3" s="68">
        <v>70</v>
      </c>
      <c r="G3" s="75">
        <v>100</v>
      </c>
    </row>
    <row r="4" spans="1:7" s="70" customFormat="1" ht="18.75">
      <c r="A4" s="90"/>
      <c r="B4" s="91"/>
      <c r="C4" s="91"/>
      <c r="D4" s="69">
        <f>D3*C14/C3</f>
        <v>729.3</v>
      </c>
      <c r="E4" s="69">
        <f>E3*C14/C3</f>
        <v>2917.2</v>
      </c>
      <c r="F4" s="69">
        <f>F3*C14/C3</f>
        <v>5105.1</v>
      </c>
      <c r="G4" s="76"/>
    </row>
    <row r="5" spans="1:7" ht="33.75" customHeight="1">
      <c r="A5" s="77">
        <v>1</v>
      </c>
      <c r="B5" s="85" t="s">
        <v>7</v>
      </c>
      <c r="C5" s="72">
        <v>1717</v>
      </c>
      <c r="D5" s="72"/>
      <c r="E5" s="72"/>
      <c r="F5" s="72">
        <v>1717</v>
      </c>
      <c r="G5" s="78"/>
    </row>
    <row r="6" spans="1:7" ht="42" customHeight="1">
      <c r="A6" s="77">
        <v>2</v>
      </c>
      <c r="B6" s="85" t="s">
        <v>39</v>
      </c>
      <c r="C6" s="72">
        <v>1266</v>
      </c>
      <c r="D6" s="72"/>
      <c r="E6" s="72">
        <v>0</v>
      </c>
      <c r="F6" s="72"/>
      <c r="G6" s="78">
        <v>1266</v>
      </c>
    </row>
    <row r="7" spans="1:7" ht="37.5" customHeight="1">
      <c r="A7" s="77">
        <v>3</v>
      </c>
      <c r="B7" s="85" t="s">
        <v>38</v>
      </c>
      <c r="C7" s="72">
        <v>514</v>
      </c>
      <c r="D7" s="72"/>
      <c r="E7" s="72">
        <v>514</v>
      </c>
      <c r="F7" s="72"/>
      <c r="G7" s="78">
        <v>0</v>
      </c>
    </row>
    <row r="8" spans="1:7" ht="43.5" customHeight="1">
      <c r="A8" s="77">
        <v>4</v>
      </c>
      <c r="B8" s="85" t="s">
        <v>8</v>
      </c>
      <c r="C8" s="72">
        <v>712</v>
      </c>
      <c r="D8" s="72"/>
      <c r="E8" s="72">
        <v>712</v>
      </c>
      <c r="F8" s="72"/>
      <c r="G8" s="78"/>
    </row>
    <row r="9" spans="1:7" ht="53.25" customHeight="1">
      <c r="A9" s="77">
        <v>5</v>
      </c>
      <c r="B9" s="32" t="s">
        <v>9</v>
      </c>
      <c r="C9" s="72">
        <v>610</v>
      </c>
      <c r="D9" s="72">
        <v>610</v>
      </c>
      <c r="E9" s="72"/>
      <c r="F9" s="72"/>
      <c r="G9" s="78"/>
    </row>
    <row r="10" spans="1:7" ht="38.25" customHeight="1">
      <c r="A10" s="77">
        <v>6</v>
      </c>
      <c r="B10" s="85" t="s">
        <v>10</v>
      </c>
      <c r="C10" s="72">
        <v>601</v>
      </c>
      <c r="D10" s="72">
        <v>601</v>
      </c>
      <c r="E10" s="72"/>
      <c r="F10" s="72"/>
      <c r="G10" s="78"/>
    </row>
    <row r="11" spans="1:7" ht="53.25" customHeight="1">
      <c r="A11" s="77">
        <v>7</v>
      </c>
      <c r="B11" s="85" t="s">
        <v>40</v>
      </c>
      <c r="C11" s="72">
        <v>933</v>
      </c>
      <c r="D11" s="72"/>
      <c r="E11" s="72"/>
      <c r="F11" s="72">
        <f>C11</f>
        <v>933</v>
      </c>
      <c r="G11" s="78"/>
    </row>
    <row r="12" spans="1:7" ht="53.25" customHeight="1">
      <c r="A12" s="77">
        <v>8</v>
      </c>
      <c r="B12" s="85" t="s">
        <v>37</v>
      </c>
      <c r="C12" s="23">
        <v>715</v>
      </c>
      <c r="D12" s="72"/>
      <c r="E12" s="72">
        <v>715</v>
      </c>
      <c r="F12" s="72"/>
      <c r="G12" s="78"/>
    </row>
    <row r="13" spans="1:7" ht="53.25" customHeight="1">
      <c r="A13" s="77">
        <v>9</v>
      </c>
      <c r="B13" s="85" t="s">
        <v>41</v>
      </c>
      <c r="C13" s="34">
        <v>225</v>
      </c>
      <c r="D13" s="34"/>
      <c r="E13" s="34"/>
      <c r="F13" s="34"/>
      <c r="G13" s="79">
        <v>225</v>
      </c>
    </row>
    <row r="14" spans="1:7" s="71" customFormat="1" ht="18.75" thickBot="1">
      <c r="A14" s="169" t="s">
        <v>116</v>
      </c>
      <c r="B14" s="170"/>
      <c r="C14" s="80">
        <f>SUM(C5:C13)</f>
        <v>7293</v>
      </c>
      <c r="D14" s="81">
        <f>SUM(D5:D13)</f>
        <v>1211</v>
      </c>
      <c r="E14" s="81">
        <f>SUM(E5:E13)</f>
        <v>1941</v>
      </c>
      <c r="F14" s="81">
        <f>SUM(F5:F13)</f>
        <v>2650</v>
      </c>
      <c r="G14" s="82">
        <f>SUM(G5:G13)</f>
        <v>1491</v>
      </c>
    </row>
    <row r="15" spans="1:7" ht="19.5" thickBot="1">
      <c r="A15" s="92"/>
      <c r="B15" s="93"/>
      <c r="C15" s="93"/>
      <c r="D15" s="94"/>
      <c r="E15" s="83">
        <f>D14+E14</f>
        <v>3152</v>
      </c>
      <c r="F15" s="83">
        <f>D14+E14+F14</f>
        <v>5802</v>
      </c>
      <c r="G15" s="84">
        <f>G14+F14+E14+D14</f>
        <v>7293</v>
      </c>
    </row>
    <row r="36" spans="4:5" ht="15">
      <c r="D36">
        <v>168.3</v>
      </c>
      <c r="E36">
        <v>438</v>
      </c>
    </row>
    <row r="37" spans="4:6" ht="15">
      <c r="D37">
        <v>48.5742</v>
      </c>
      <c r="E37">
        <v>438</v>
      </c>
      <c r="F37">
        <f>D37/E37</f>
        <v>0.1109</v>
      </c>
    </row>
  </sheetData>
  <sheetProtection/>
  <mergeCells count="2">
    <mergeCell ref="A14:B14"/>
    <mergeCell ref="A1:G1"/>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29"/>
  <sheetViews>
    <sheetView zoomScalePageLayoutView="0" workbookViewId="0" topLeftCell="A1">
      <selection activeCell="J21" sqref="J21"/>
    </sheetView>
  </sheetViews>
  <sheetFormatPr defaultColWidth="9.140625" defaultRowHeight="15"/>
  <cols>
    <col min="1" max="1" width="24.8515625" style="0" customWidth="1"/>
    <col min="2" max="2" width="15.57421875" style="0" customWidth="1"/>
    <col min="3" max="3" width="10.7109375" style="0" customWidth="1"/>
    <col min="5" max="5" width="13.421875" style="0" customWidth="1"/>
    <col min="6" max="6" width="24.140625" style="0" customWidth="1"/>
    <col min="8" max="8" width="18.140625" style="0" customWidth="1"/>
    <col min="10" max="10" width="11.7109375" style="0" customWidth="1"/>
  </cols>
  <sheetData>
    <row r="1" spans="1:3" ht="15">
      <c r="A1">
        <v>37058.39</v>
      </c>
      <c r="C1">
        <v>37058.39</v>
      </c>
    </row>
    <row r="2" spans="1:10" ht="18.75">
      <c r="A2" s="23">
        <v>16565.75</v>
      </c>
      <c r="B2" s="106"/>
      <c r="C2" s="105"/>
      <c r="D2">
        <v>16565.75</v>
      </c>
      <c r="F2" s="23">
        <v>16565.75</v>
      </c>
      <c r="H2" s="23">
        <v>16565.75</v>
      </c>
      <c r="J2" s="23">
        <v>17000</v>
      </c>
    </row>
    <row r="3" spans="1:10" ht="18.75">
      <c r="A3" s="23">
        <v>8700</v>
      </c>
      <c r="B3" s="106"/>
      <c r="C3" s="105"/>
      <c r="D3">
        <v>8700</v>
      </c>
      <c r="F3" s="23">
        <v>8700</v>
      </c>
      <c r="H3" s="23">
        <v>8700</v>
      </c>
      <c r="J3" s="23">
        <v>10753.65</v>
      </c>
    </row>
    <row r="4" spans="1:10" ht="18.75">
      <c r="A4" s="23">
        <v>5500</v>
      </c>
      <c r="B4" s="106"/>
      <c r="C4" s="105">
        <v>0</v>
      </c>
      <c r="D4">
        <v>5500</v>
      </c>
      <c r="F4" s="23">
        <v>5500</v>
      </c>
      <c r="H4" s="23">
        <v>5500</v>
      </c>
      <c r="J4" s="23">
        <v>10027.2</v>
      </c>
    </row>
    <row r="5" spans="1:10" ht="18.75">
      <c r="A5" s="23">
        <v>8400</v>
      </c>
      <c r="B5" s="106"/>
      <c r="C5" s="105">
        <v>0</v>
      </c>
      <c r="D5">
        <v>8400</v>
      </c>
      <c r="F5" s="23">
        <v>8400</v>
      </c>
      <c r="H5" s="23">
        <v>8400</v>
      </c>
      <c r="J5" s="23">
        <v>10131.49</v>
      </c>
    </row>
    <row r="6" spans="1:10" ht="18.75">
      <c r="A6" s="23">
        <v>8800</v>
      </c>
      <c r="B6" s="106"/>
      <c r="C6" s="105"/>
      <c r="D6">
        <v>8800</v>
      </c>
      <c r="F6" s="23">
        <v>8800</v>
      </c>
      <c r="H6" s="23">
        <v>8800</v>
      </c>
      <c r="J6" s="23">
        <v>10092.93</v>
      </c>
    </row>
    <row r="7" spans="1:10" ht="18.75">
      <c r="A7" s="23">
        <v>2300</v>
      </c>
      <c r="B7" s="106"/>
      <c r="C7" s="105"/>
      <c r="D7">
        <v>7718.39</v>
      </c>
      <c r="F7" s="23">
        <v>2300</v>
      </c>
      <c r="H7" s="23">
        <v>2300</v>
      </c>
      <c r="J7" s="23">
        <v>9550.5</v>
      </c>
    </row>
    <row r="8" spans="1:10" ht="18.75">
      <c r="A8" s="23">
        <v>4360</v>
      </c>
      <c r="B8" s="106"/>
      <c r="C8" s="105"/>
      <c r="D8">
        <v>4360</v>
      </c>
      <c r="F8" s="23">
        <v>4360</v>
      </c>
      <c r="H8" s="23">
        <v>4360</v>
      </c>
      <c r="J8" s="23">
        <v>8174.23</v>
      </c>
    </row>
    <row r="9" spans="1:10" ht="18.75">
      <c r="A9" s="23">
        <v>5900</v>
      </c>
      <c r="B9" s="106"/>
      <c r="C9" s="105"/>
      <c r="D9">
        <v>5900</v>
      </c>
      <c r="F9" s="23">
        <v>5900</v>
      </c>
      <c r="H9" s="23">
        <v>5900</v>
      </c>
      <c r="J9" s="23">
        <v>16565.75</v>
      </c>
    </row>
    <row r="10" spans="1:10" ht="18.75">
      <c r="A10" s="23">
        <v>8100</v>
      </c>
      <c r="B10" s="106"/>
      <c r="C10" s="105">
        <v>8100</v>
      </c>
      <c r="D10">
        <v>0</v>
      </c>
      <c r="F10" s="23">
        <v>8100</v>
      </c>
      <c r="H10" s="23">
        <v>8100</v>
      </c>
      <c r="J10" s="23">
        <v>8700</v>
      </c>
    </row>
    <row r="11" spans="1:10" ht="18.75">
      <c r="A11" s="23">
        <v>14600</v>
      </c>
      <c r="B11" s="106"/>
      <c r="C11" s="105">
        <v>9181.61</v>
      </c>
      <c r="F11" s="23">
        <v>14600</v>
      </c>
      <c r="H11" s="23">
        <v>14600</v>
      </c>
      <c r="J11" s="23">
        <v>5500</v>
      </c>
    </row>
    <row r="12" spans="1:10" ht="18.75">
      <c r="A12" s="23">
        <v>6700</v>
      </c>
      <c r="B12" s="106"/>
      <c r="C12" s="105">
        <v>6700</v>
      </c>
      <c r="F12" s="23">
        <v>6700</v>
      </c>
      <c r="H12" s="23">
        <v>6700</v>
      </c>
      <c r="J12" s="23">
        <v>8400</v>
      </c>
    </row>
    <row r="13" spans="1:10" ht="18.75">
      <c r="A13" s="105">
        <f>SUM(A1:A12)</f>
        <v>126984.14</v>
      </c>
      <c r="B13" s="105"/>
      <c r="C13" s="105">
        <f>SUM(C1:C12)</f>
        <v>61040</v>
      </c>
      <c r="D13" s="105">
        <f>SUM(D2:D12)</f>
        <v>65944.14</v>
      </c>
      <c r="E13" s="105">
        <f>C13+D13</f>
        <v>126984.14</v>
      </c>
      <c r="F13" s="105">
        <f>SUM(F2:F12)</f>
        <v>89925.75</v>
      </c>
      <c r="J13" s="23">
        <v>8800</v>
      </c>
    </row>
    <row r="14" spans="3:10" ht="18.75">
      <c r="C14">
        <v>61040</v>
      </c>
      <c r="E14" s="105">
        <f>A13-E13</f>
        <v>0</v>
      </c>
      <c r="J14" s="23">
        <v>7718.39</v>
      </c>
    </row>
    <row r="15" spans="3:10" ht="18.75">
      <c r="C15" s="105">
        <f>C14-C13</f>
        <v>0</v>
      </c>
      <c r="J15" s="23">
        <v>4360</v>
      </c>
    </row>
    <row r="16" ht="18.75">
      <c r="J16" s="23">
        <v>5900</v>
      </c>
    </row>
    <row r="17" ht="18.75">
      <c r="J17" s="23">
        <v>0</v>
      </c>
    </row>
    <row r="18" spans="5:10" ht="18.75">
      <c r="E18" s="105">
        <f>C20+C15</f>
        <v>0</v>
      </c>
      <c r="J18" s="23">
        <v>0</v>
      </c>
    </row>
    <row r="19" ht="18.75">
      <c r="J19" s="23">
        <v>0</v>
      </c>
    </row>
    <row r="20" spans="3:10" ht="15">
      <c r="C20" s="105">
        <f>C6+C3+C8</f>
        <v>0</v>
      </c>
      <c r="J20" s="105">
        <f>SUM(J2:J19)</f>
        <v>141674.14</v>
      </c>
    </row>
    <row r="29" ht="15">
      <c r="I29">
        <f>14600-5900</f>
        <v>8700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2019-02-05T09:31:17Z</dcterms:modified>
  <cp:category/>
  <cp:version/>
  <cp:contentType/>
  <cp:contentStatus/>
</cp:coreProperties>
</file>